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5" windowWidth="14805" windowHeight="7410"/>
  </bookViews>
  <sheets>
    <sheet name="2022" sheetId="5" r:id="rId1"/>
  </sheets>
  <calcPr calcId="145621"/>
</workbook>
</file>

<file path=xl/calcChain.xml><?xml version="1.0" encoding="utf-8"?>
<calcChain xmlns="http://schemas.openxmlformats.org/spreadsheetml/2006/main">
  <c r="G39" i="5" l="1"/>
  <c r="F75" i="5" l="1"/>
  <c r="G65" i="5" l="1"/>
  <c r="F64" i="5"/>
  <c r="F7" i="5" l="1"/>
  <c r="G18" i="5" l="1"/>
  <c r="G19" i="5"/>
  <c r="G20" i="5"/>
  <c r="F14" i="5"/>
  <c r="G63" i="5" l="1"/>
  <c r="E58" i="5" l="1"/>
  <c r="E75" i="5" l="1"/>
  <c r="G70" i="5" l="1"/>
  <c r="F67" i="5" l="1"/>
  <c r="G68" i="5"/>
  <c r="G85" i="5" l="1"/>
  <c r="G84" i="5"/>
  <c r="F83" i="5"/>
  <c r="E83" i="5"/>
  <c r="G82" i="5"/>
  <c r="G81" i="5"/>
  <c r="G80" i="5"/>
  <c r="G78" i="5"/>
  <c r="F77" i="5"/>
  <c r="E77" i="5"/>
  <c r="G76" i="5"/>
  <c r="G75" i="5"/>
  <c r="G74" i="5"/>
  <c r="G73" i="5"/>
  <c r="F72" i="5"/>
  <c r="G72" i="5" s="1"/>
  <c r="G71" i="5"/>
  <c r="G69" i="5"/>
  <c r="G67" i="5" s="1"/>
  <c r="G66" i="5"/>
  <c r="G64" i="5"/>
  <c r="G62" i="5"/>
  <c r="G61" i="5"/>
  <c r="G60" i="5"/>
  <c r="G59" i="5"/>
  <c r="F58" i="5"/>
  <c r="G53" i="5"/>
  <c r="F52" i="5"/>
  <c r="E52" i="5"/>
  <c r="G51" i="5"/>
  <c r="G50" i="5"/>
  <c r="G49" i="5"/>
  <c r="G48" i="5"/>
  <c r="G47" i="5"/>
  <c r="F46" i="5"/>
  <c r="E46" i="5"/>
  <c r="G45" i="5"/>
  <c r="G44" i="5"/>
  <c r="G43" i="5"/>
  <c r="F42" i="5"/>
  <c r="E42" i="5"/>
  <c r="G41" i="5"/>
  <c r="G40" i="5"/>
  <c r="G38" i="5"/>
  <c r="F37" i="5"/>
  <c r="E37" i="5"/>
  <c r="G36" i="5"/>
  <c r="G35" i="5"/>
  <c r="G34" i="5"/>
  <c r="F33" i="5"/>
  <c r="E33" i="5"/>
  <c r="G32" i="5"/>
  <c r="G31" i="5"/>
  <c r="G30" i="5"/>
  <c r="G29" i="5"/>
  <c r="G28" i="5"/>
  <c r="G27" i="5"/>
  <c r="G26" i="5"/>
  <c r="G25" i="5"/>
  <c r="G24" i="5"/>
  <c r="G23" i="5"/>
  <c r="G22" i="5"/>
  <c r="F21" i="5"/>
  <c r="E21" i="5"/>
  <c r="G17" i="5"/>
  <c r="G16" i="5"/>
  <c r="G15" i="5"/>
  <c r="E14" i="5"/>
  <c r="E13" i="5"/>
  <c r="G12" i="5"/>
  <c r="G11" i="5"/>
  <c r="G10" i="5"/>
  <c r="G9" i="5"/>
  <c r="G8" i="5"/>
  <c r="G7" i="5"/>
  <c r="G6" i="5"/>
  <c r="F5" i="5"/>
  <c r="G5" i="5" s="1"/>
  <c r="G46" i="5" l="1"/>
  <c r="G37" i="5"/>
  <c r="G33" i="5"/>
  <c r="G77" i="5"/>
  <c r="G14" i="5"/>
  <c r="G42" i="5"/>
  <c r="G52" i="5"/>
  <c r="E54" i="5"/>
  <c r="E55" i="5" s="1"/>
  <c r="E86" i="5" s="1"/>
  <c r="G13" i="5"/>
  <c r="G83" i="5"/>
  <c r="G21" i="5"/>
  <c r="F54" i="5"/>
  <c r="F13" i="5"/>
  <c r="G58" i="5"/>
  <c r="G54" i="5" l="1"/>
  <c r="G55" i="5" s="1"/>
  <c r="G86" i="5" s="1"/>
  <c r="F55" i="5"/>
  <c r="F86" i="5" s="1"/>
</calcChain>
</file>

<file path=xl/sharedStrings.xml><?xml version="1.0" encoding="utf-8"?>
<sst xmlns="http://schemas.openxmlformats.org/spreadsheetml/2006/main" count="176" uniqueCount="164">
  <si>
    <t>§§</t>
  </si>
  <si>
    <t>под-§§</t>
  </si>
  <si>
    <t>НАИМЕНОВАНИЕ НА ПРИХОДИТЕ, ПОМОЩИТЕ И ДАРЕНИЯТА</t>
  </si>
  <si>
    <t>ДЪРЖАВНИ</t>
  </si>
  <si>
    <t>МЕСТНИ</t>
  </si>
  <si>
    <t>ОБЩО</t>
  </si>
  <si>
    <t>01-00</t>
  </si>
  <si>
    <t>Данък въху доходите на физически лица</t>
  </si>
  <si>
    <t>01-03</t>
  </si>
  <si>
    <t>окончателен годишен патентен данък</t>
  </si>
  <si>
    <t>13-00</t>
  </si>
  <si>
    <t>Имуществени и други местни данъци</t>
  </si>
  <si>
    <t xml:space="preserve"> </t>
  </si>
  <si>
    <t>13-01</t>
  </si>
  <si>
    <t>данък върху недвижимите имоти</t>
  </si>
  <si>
    <t>13-03</t>
  </si>
  <si>
    <t>данък върху превозните средства</t>
  </si>
  <si>
    <t>13-04</t>
  </si>
  <si>
    <t>данък при придобиване на имущество по дарения и възмезден начин</t>
  </si>
  <si>
    <t>13-08</t>
  </si>
  <si>
    <t>туристически данък</t>
  </si>
  <si>
    <t>20-00</t>
  </si>
  <si>
    <t>Други данъци</t>
  </si>
  <si>
    <t>Всичко данъчни приходи</t>
  </si>
  <si>
    <t>24-00</t>
  </si>
  <si>
    <t>Приходи и доходи от собственост</t>
  </si>
  <si>
    <t>24-04</t>
  </si>
  <si>
    <t>24-05</t>
  </si>
  <si>
    <t>приходи от наеми на имущество</t>
  </si>
  <si>
    <t>24-06</t>
  </si>
  <si>
    <t>приходи от наеми на земя</t>
  </si>
  <si>
    <t>24-07</t>
  </si>
  <si>
    <t>приходи от дивиденти</t>
  </si>
  <si>
    <t>24-08</t>
  </si>
  <si>
    <t>приходи от лихви по текущи банкови сметки</t>
  </si>
  <si>
    <t>27-00</t>
  </si>
  <si>
    <t>Общински такси</t>
  </si>
  <si>
    <t>27-01</t>
  </si>
  <si>
    <t>за ползване на детски градини</t>
  </si>
  <si>
    <t>27-02</t>
  </si>
  <si>
    <t>за ползване на детски ясли и други по здравеопазването</t>
  </si>
  <si>
    <t>27-04</t>
  </si>
  <si>
    <t>27-05</t>
  </si>
  <si>
    <t>за ползване на пазари, тържища, панаири, тротоари, улични платна и др.</t>
  </si>
  <si>
    <t>27-07</t>
  </si>
  <si>
    <t>за битови отпадъци</t>
  </si>
  <si>
    <t>27-08</t>
  </si>
  <si>
    <t>за ползване на общежития и други по образованието</t>
  </si>
  <si>
    <t>27-10</t>
  </si>
  <si>
    <t>за технически услуги</t>
  </si>
  <si>
    <t>27-11</t>
  </si>
  <si>
    <t>за административни услуги</t>
  </si>
  <si>
    <t>27-15</t>
  </si>
  <si>
    <t>за откупуване на гробни места</t>
  </si>
  <si>
    <t>27-17</t>
  </si>
  <si>
    <t>за притежаване на куче</t>
  </si>
  <si>
    <t>27-29</t>
  </si>
  <si>
    <t>други общински такси</t>
  </si>
  <si>
    <t>28-00</t>
  </si>
  <si>
    <t>Глоби, санкции и наказателни лихви</t>
  </si>
  <si>
    <t>28-01</t>
  </si>
  <si>
    <t>конфискувани средства и приходи от продажби на конфискувани и придобити от залог вещи</t>
  </si>
  <si>
    <t>28-02</t>
  </si>
  <si>
    <t>28-09</t>
  </si>
  <si>
    <t>36-00</t>
  </si>
  <si>
    <t>Други неданъчни приходи</t>
  </si>
  <si>
    <t>36-01</t>
  </si>
  <si>
    <t>реализирани курсови разлики от валутни операции (нето+/-)</t>
  </si>
  <si>
    <t>36-19</t>
  </si>
  <si>
    <t>други неданъчни приходи</t>
  </si>
  <si>
    <t>37-00</t>
  </si>
  <si>
    <t>Внесени ДДС и други данъци върху продажбите</t>
  </si>
  <si>
    <t>37-01</t>
  </si>
  <si>
    <t>внесен ДДС (-)</t>
  </si>
  <si>
    <t>37-02</t>
  </si>
  <si>
    <t>внесен данък върху приходите от стопанска дейност на бюджетните предприятия (-)</t>
  </si>
  <si>
    <t>37-09</t>
  </si>
  <si>
    <t>внесени други данъци, такси и вноски върху продажбите</t>
  </si>
  <si>
    <t>40-00</t>
  </si>
  <si>
    <t>Постъпления от продажба на нефинансови активи</t>
  </si>
  <si>
    <t>40-22</t>
  </si>
  <si>
    <t>постъпления от продажба на сгради</t>
  </si>
  <si>
    <t>40-30</t>
  </si>
  <si>
    <t>постъпления от продажба на нематериални дълготрайни активи</t>
  </si>
  <si>
    <t>40-40</t>
  </si>
  <si>
    <t>постъпления от продажба на земя</t>
  </si>
  <si>
    <t>41-00</t>
  </si>
  <si>
    <t>Приходи от концесии</t>
  </si>
  <si>
    <t>45-00</t>
  </si>
  <si>
    <t>Помощи и дарения от страната</t>
  </si>
  <si>
    <t>45-01</t>
  </si>
  <si>
    <t>текущи помощи и дарения</t>
  </si>
  <si>
    <t>Всичко неданъчни приходи</t>
  </si>
  <si>
    <t>Всичко приходи данъчни и неданъчни</t>
  </si>
  <si>
    <t>31-00</t>
  </si>
  <si>
    <t>Трансфери между бюджета на бюджетната организация и ЦБ нето</t>
  </si>
  <si>
    <t>31-11</t>
  </si>
  <si>
    <t>обща субсидия и други трансфери за държавни дейности от ЦБ за общини (+)</t>
  </si>
  <si>
    <t>31-12</t>
  </si>
  <si>
    <t>обща изравнителна субсидия и други трансфери за местни дейности от ЦБ за общини (+)</t>
  </si>
  <si>
    <t>трансфер за зимно поддържане и снегопочистване(+)</t>
  </si>
  <si>
    <t>31-13</t>
  </si>
  <si>
    <t>получени от общини целеви субсидии от ЦБ за капиталови разходи (+)</t>
  </si>
  <si>
    <t>61-00</t>
  </si>
  <si>
    <t>Трансфери между бюджети (нето+/-)</t>
  </si>
  <si>
    <t>61-02</t>
  </si>
  <si>
    <t>трансфери между бюджети-предоставени трансфери (-)</t>
  </si>
  <si>
    <t>76-00</t>
  </si>
  <si>
    <t xml:space="preserve">Временни безлихвени заеми между бюджети и сметки за средствата от ЕС </t>
  </si>
  <si>
    <t>83-00</t>
  </si>
  <si>
    <t>Заеми от банки и други лица в страната  (нето+/-)</t>
  </si>
  <si>
    <t>83-22</t>
  </si>
  <si>
    <t>погашения по дългосрочни заеми от банки в страната (-)</t>
  </si>
  <si>
    <t>83-82</t>
  </si>
  <si>
    <t>погашения по дългосрочни заеми от други лица в страната  фонд "Флаг" ЕАД  (-)</t>
  </si>
  <si>
    <t>88-00</t>
  </si>
  <si>
    <t>Събрани средства и извършени плащания за сметка на други  (нето+/-)</t>
  </si>
  <si>
    <t>88-03</t>
  </si>
  <si>
    <t>събрани средства и извършени плащания от/за сметки за СЕС (нето+/-)</t>
  </si>
  <si>
    <t>93-00</t>
  </si>
  <si>
    <t>Друго финансиране  (нето+/-)</t>
  </si>
  <si>
    <t>93-10</t>
  </si>
  <si>
    <t>93-18</t>
  </si>
  <si>
    <t>задължения по финансов лизинг и търговски кредит (-)</t>
  </si>
  <si>
    <t>друго финансиране - операции с активи - предоставени временни депозити и гаранции на други бюджетни организации (-/+)</t>
  </si>
  <si>
    <t>95-00</t>
  </si>
  <si>
    <t>Депозити и средства по сметки (нето+/-)</t>
  </si>
  <si>
    <t>95-01</t>
  </si>
  <si>
    <t>остатък в левове по сметки от предходния период(+)</t>
  </si>
  <si>
    <t>95-02</t>
  </si>
  <si>
    <t>остатък в левова равностойност по валутни сметки от предходния период (+)</t>
  </si>
  <si>
    <t>Всичко приходи по бюджета</t>
  </si>
  <si>
    <t>нетни приходи от продажби на услуги, стоки и прод.</t>
  </si>
  <si>
    <t>93-36</t>
  </si>
  <si>
    <t>чужди средства от други лица</t>
  </si>
  <si>
    <t>93-17</t>
  </si>
  <si>
    <t>задължения по финансов лизинг и търговски кредит (+)</t>
  </si>
  <si>
    <t>62-02</t>
  </si>
  <si>
    <t>Трансфери между бюджети и сметки за средствата от Европейския съюз (нето)- предоставени трансфери (-)</t>
  </si>
  <si>
    <t>Трансфери между бюджети и сметки за средствата от Европейския съюз (нето)</t>
  </si>
  <si>
    <t>62-00</t>
  </si>
  <si>
    <t>93-37</t>
  </si>
  <si>
    <t>друго финансиране - операции с пасиви - получени временни депозити и гаранции от други бюджетни организации (-/+)</t>
  </si>
  <si>
    <t>за ползване на домашен социален патронаж и други общински социални услуги</t>
  </si>
  <si>
    <t>40-24</t>
  </si>
  <si>
    <t>постъпления от продажба на транспортни средства</t>
  </si>
  <si>
    <t>62-01</t>
  </si>
  <si>
    <t>Трансфери между бюджети и сметки за средствата от Европейския съюз (нето)- получени трансфери (+)</t>
  </si>
  <si>
    <t>64-01</t>
  </si>
  <si>
    <t>Трансфери от/за държавни предприятия и други лица, включени в консолидираната фискална програма - получени трансфери (+)</t>
  </si>
  <si>
    <t>31-20</t>
  </si>
  <si>
    <t>глоби,санкции,неустойки, нак.лихви,обезщ. начети</t>
  </si>
  <si>
    <t>наказателни лихви за данъци, мита и осигурителни вноски</t>
  </si>
  <si>
    <t>възстановени трансфери за ЦБ (-)</t>
  </si>
  <si>
    <t>24-19</t>
  </si>
  <si>
    <t>приходи от други лихви</t>
  </si>
  <si>
    <t>ПРОЕКТ ЗА ПРИХОДИТЕ ПО БЮДЖЕТА НА ОБЩИНА ХАСКОВО ЗА 2022 ГОДИНА</t>
  </si>
  <si>
    <t>61-01</t>
  </si>
  <si>
    <t>трансфери между бюджети-предоставени трансфери (+)</t>
  </si>
  <si>
    <t>36-12</t>
  </si>
  <si>
    <t>получени други застахователни обещетения</t>
  </si>
  <si>
    <t>получени застрахователни обезщетения за ДМА</t>
  </si>
  <si>
    <t>36-11</t>
  </si>
  <si>
    <t>Приложение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</si>
</sst>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4" borderId="0" xfId="0" applyFill="1"/>
    <xf numFmtId="0" fontId="0" fillId="0" borderId="0" xfId="0" applyBorder="1"/>
    <xf numFmtId="3" fontId="2" fillId="4" borderId="0" xfId="0" applyNumberFormat="1" applyFont="1" applyFill="1" applyBorder="1"/>
    <xf numFmtId="0" fontId="4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3" fontId="0" fillId="4" borderId="0" xfId="0" applyNumberFormat="1" applyFill="1"/>
    <xf numFmtId="0" fontId="5" fillId="0" borderId="0" xfId="0" applyFont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49" fontId="7" fillId="2" borderId="1" xfId="0" applyNumberFormat="1" applyFont="1" applyFill="1" applyBorder="1"/>
    <xf numFmtId="3" fontId="7" fillId="2" borderId="1" xfId="0" applyNumberFormat="1" applyFont="1" applyFill="1" applyBorder="1" applyAlignment="1">
      <alignment horizontal="right"/>
    </xf>
    <xf numFmtId="16" fontId="8" fillId="0" borderId="1" xfId="0" applyNumberFormat="1" applyFont="1" applyBorder="1"/>
    <xf numFmtId="49" fontId="8" fillId="0" borderId="1" xfId="0" applyNumberFormat="1" applyFont="1" applyBorder="1"/>
    <xf numFmtId="0" fontId="8" fillId="0" borderId="1" xfId="0" applyFont="1" applyBorder="1"/>
    <xf numFmtId="3" fontId="8" fillId="0" borderId="1" xfId="0" applyNumberFormat="1" applyFont="1" applyBorder="1" applyAlignment="1">
      <alignment horizontal="right"/>
    </xf>
    <xf numFmtId="3" fontId="8" fillId="4" borderId="1" xfId="0" applyNumberFormat="1" applyFont="1" applyFill="1" applyBorder="1" applyAlignment="1">
      <alignment horizontal="right"/>
    </xf>
    <xf numFmtId="49" fontId="8" fillId="0" borderId="1" xfId="0" applyNumberFormat="1" applyFont="1" applyBorder="1" applyAlignment="1">
      <alignment wrapText="1"/>
    </xf>
    <xf numFmtId="3" fontId="7" fillId="0" borderId="1" xfId="0" applyNumberFormat="1" applyFont="1" applyBorder="1" applyAlignment="1">
      <alignment horizontal="right"/>
    </xf>
    <xf numFmtId="3" fontId="7" fillId="3" borderId="1" xfId="0" applyNumberFormat="1" applyFont="1" applyFill="1" applyBorder="1" applyAlignment="1">
      <alignment horizontal="right"/>
    </xf>
    <xf numFmtId="49" fontId="8" fillId="2" borderId="1" xfId="0" applyNumberFormat="1" applyFont="1" applyFill="1" applyBorder="1"/>
    <xf numFmtId="0" fontId="8" fillId="0" borderId="1" xfId="0" applyFont="1" applyBorder="1" applyAlignment="1">
      <alignment wrapText="1"/>
    </xf>
    <xf numFmtId="3" fontId="7" fillId="5" borderId="1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/>
    </xf>
    <xf numFmtId="1" fontId="7" fillId="0" borderId="0" xfId="0" applyNumberFormat="1" applyFont="1" applyBorder="1" applyAlignment="1">
      <alignment horizontal="right"/>
    </xf>
    <xf numFmtId="0" fontId="7" fillId="0" borderId="1" xfId="0" applyFont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3" fontId="7" fillId="4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3" fontId="9" fillId="2" borderId="1" xfId="0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4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1" fillId="4" borderId="4" xfId="0" applyFont="1" applyFill="1" applyBorder="1" applyAlignment="1"/>
    <xf numFmtId="0" fontId="1" fillId="4" borderId="0" xfId="0" applyFont="1" applyFill="1" applyBorder="1" applyAlignment="1"/>
    <xf numFmtId="0" fontId="3" fillId="4" borderId="4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3" fontId="8" fillId="0" borderId="0" xfId="0" applyNumberFormat="1" applyFont="1" applyFill="1" applyBorder="1" applyAlignment="1">
      <alignment horizontal="right"/>
    </xf>
    <xf numFmtId="0" fontId="7" fillId="4" borderId="1" xfId="0" applyFont="1" applyFill="1" applyBorder="1"/>
    <xf numFmtId="0" fontId="8" fillId="4" borderId="1" xfId="0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8"/>
  <sheetViews>
    <sheetView tabSelected="1" topLeftCell="A49" workbookViewId="0">
      <selection activeCell="B2" sqref="B2:G2"/>
    </sheetView>
  </sheetViews>
  <sheetFormatPr defaultColWidth="12.5703125" defaultRowHeight="15" x14ac:dyDescent="0.25"/>
  <cols>
    <col min="1" max="1" width="2" customWidth="1"/>
    <col min="2" max="2" width="7.140625" bestFit="1" customWidth="1"/>
    <col min="3" max="3" width="9.5703125" customWidth="1"/>
    <col min="4" max="4" width="99" bestFit="1" customWidth="1"/>
    <col min="5" max="5" width="14.7109375" customWidth="1"/>
    <col min="6" max="6" width="12.85546875" customWidth="1"/>
    <col min="7" max="7" width="16.28515625" customWidth="1"/>
    <col min="9" max="9" width="14" bestFit="1" customWidth="1"/>
    <col min="12" max="12" width="13.85546875" bestFit="1" customWidth="1"/>
  </cols>
  <sheetData>
    <row r="1" spans="2:10" ht="15.75" x14ac:dyDescent="0.25">
      <c r="B1" s="7"/>
      <c r="C1" s="7"/>
      <c r="D1" s="7"/>
      <c r="E1" s="7"/>
      <c r="F1" s="44" t="s">
        <v>163</v>
      </c>
      <c r="G1" s="44"/>
    </row>
    <row r="2" spans="2:10" ht="15.75" x14ac:dyDescent="0.25">
      <c r="B2" s="45" t="s">
        <v>156</v>
      </c>
      <c r="C2" s="45"/>
      <c r="D2" s="45"/>
      <c r="E2" s="45"/>
      <c r="F2" s="45"/>
      <c r="G2" s="45"/>
    </row>
    <row r="3" spans="2:10" ht="15.75" x14ac:dyDescent="0.25">
      <c r="B3" s="7"/>
      <c r="C3" s="7"/>
      <c r="D3" s="7"/>
      <c r="E3" s="7"/>
      <c r="F3" s="7"/>
      <c r="G3" s="7"/>
    </row>
    <row r="4" spans="2:10" ht="15.75" x14ac:dyDescent="0.25">
      <c r="B4" s="8" t="s">
        <v>0</v>
      </c>
      <c r="C4" s="8" t="s">
        <v>1</v>
      </c>
      <c r="D4" s="9" t="s">
        <v>2</v>
      </c>
      <c r="E4" s="10" t="s">
        <v>3</v>
      </c>
      <c r="F4" s="10" t="s">
        <v>4</v>
      </c>
      <c r="G4" s="10" t="s">
        <v>5</v>
      </c>
    </row>
    <row r="5" spans="2:10" ht="15.75" x14ac:dyDescent="0.25">
      <c r="B5" s="11" t="s">
        <v>6</v>
      </c>
      <c r="C5" s="46" t="s">
        <v>7</v>
      </c>
      <c r="D5" s="46"/>
      <c r="E5" s="12">
        <v>0</v>
      </c>
      <c r="F5" s="12">
        <f>F6</f>
        <v>209500</v>
      </c>
      <c r="G5" s="12">
        <f t="shared" ref="G5:G52" si="0">E5+F5</f>
        <v>209500</v>
      </c>
    </row>
    <row r="6" spans="2:10" ht="15.75" x14ac:dyDescent="0.25">
      <c r="B6" s="13"/>
      <c r="C6" s="14" t="s">
        <v>8</v>
      </c>
      <c r="D6" s="15" t="s">
        <v>9</v>
      </c>
      <c r="E6" s="16">
        <v>0</v>
      </c>
      <c r="F6" s="17">
        <v>209500</v>
      </c>
      <c r="G6" s="16">
        <f>SUM(E6:F6)</f>
        <v>209500</v>
      </c>
    </row>
    <row r="7" spans="2:10" ht="15.75" x14ac:dyDescent="0.25">
      <c r="B7" s="11" t="s">
        <v>10</v>
      </c>
      <c r="C7" s="47" t="s">
        <v>11</v>
      </c>
      <c r="D7" s="47"/>
      <c r="E7" s="12">
        <v>0</v>
      </c>
      <c r="F7" s="12">
        <f>SUM(F8:F11)</f>
        <v>11635000</v>
      </c>
      <c r="G7" s="12">
        <f t="shared" si="0"/>
        <v>11635000</v>
      </c>
    </row>
    <row r="8" spans="2:10" ht="15.75" x14ac:dyDescent="0.25">
      <c r="B8" s="14"/>
      <c r="C8" s="14" t="s">
        <v>13</v>
      </c>
      <c r="D8" s="14" t="s">
        <v>14</v>
      </c>
      <c r="E8" s="16">
        <v>0</v>
      </c>
      <c r="F8" s="17">
        <v>4190000</v>
      </c>
      <c r="G8" s="16">
        <f t="shared" ref="G8:G11" si="1">SUM(E8:F8)</f>
        <v>4190000</v>
      </c>
    </row>
    <row r="9" spans="2:10" ht="15.75" x14ac:dyDescent="0.25">
      <c r="B9" s="14"/>
      <c r="C9" s="14" t="s">
        <v>15</v>
      </c>
      <c r="D9" s="14" t="s">
        <v>16</v>
      </c>
      <c r="E9" s="16">
        <v>0</v>
      </c>
      <c r="F9" s="17">
        <v>4900000</v>
      </c>
      <c r="G9" s="16">
        <f t="shared" si="1"/>
        <v>4900000</v>
      </c>
      <c r="I9" s="40"/>
    </row>
    <row r="10" spans="2:10" ht="15.75" x14ac:dyDescent="0.25">
      <c r="B10" s="14"/>
      <c r="C10" s="14" t="s">
        <v>17</v>
      </c>
      <c r="D10" s="18" t="s">
        <v>18</v>
      </c>
      <c r="E10" s="16">
        <v>0</v>
      </c>
      <c r="F10" s="17">
        <v>2500000</v>
      </c>
      <c r="G10" s="16">
        <f t="shared" si="1"/>
        <v>2500000</v>
      </c>
      <c r="I10" s="40"/>
      <c r="J10" s="40"/>
    </row>
    <row r="11" spans="2:10" ht="15.75" x14ac:dyDescent="0.25">
      <c r="B11" s="14"/>
      <c r="C11" s="14" t="s">
        <v>19</v>
      </c>
      <c r="D11" s="14" t="s">
        <v>20</v>
      </c>
      <c r="E11" s="16">
        <v>0</v>
      </c>
      <c r="F11" s="16">
        <v>45000</v>
      </c>
      <c r="G11" s="16">
        <f t="shared" si="1"/>
        <v>45000</v>
      </c>
      <c r="I11" s="40"/>
    </row>
    <row r="12" spans="2:10" ht="15.75" x14ac:dyDescent="0.25">
      <c r="B12" s="11" t="s">
        <v>21</v>
      </c>
      <c r="C12" s="47" t="s">
        <v>22</v>
      </c>
      <c r="D12" s="47"/>
      <c r="E12" s="12">
        <v>0</v>
      </c>
      <c r="F12" s="12">
        <v>500</v>
      </c>
      <c r="G12" s="12">
        <f t="shared" si="0"/>
        <v>500</v>
      </c>
      <c r="I12" s="2"/>
    </row>
    <row r="13" spans="2:10" ht="15.75" x14ac:dyDescent="0.25">
      <c r="B13" s="43" t="s">
        <v>23</v>
      </c>
      <c r="C13" s="43"/>
      <c r="D13" s="43"/>
      <c r="E13" s="20">
        <f>E5+E7+E12</f>
        <v>0</v>
      </c>
      <c r="F13" s="20">
        <f>F5+F7+F12</f>
        <v>11845000</v>
      </c>
      <c r="G13" s="20">
        <f>G5+G7+G12</f>
        <v>11845000</v>
      </c>
      <c r="I13" s="2"/>
    </row>
    <row r="14" spans="2:10" ht="15.75" x14ac:dyDescent="0.25">
      <c r="B14" s="21" t="s">
        <v>24</v>
      </c>
      <c r="C14" s="47" t="s">
        <v>25</v>
      </c>
      <c r="D14" s="47"/>
      <c r="E14" s="12">
        <f>SUM(E15:E19)</f>
        <v>250581</v>
      </c>
      <c r="F14" s="12">
        <f>SUM(F15:F20)</f>
        <v>4500000</v>
      </c>
      <c r="G14" s="12">
        <f t="shared" si="0"/>
        <v>4750581</v>
      </c>
      <c r="I14" s="2"/>
    </row>
    <row r="15" spans="2:10" ht="15.75" x14ac:dyDescent="0.25">
      <c r="B15" s="14"/>
      <c r="C15" s="14" t="s">
        <v>26</v>
      </c>
      <c r="D15" s="14" t="s">
        <v>132</v>
      </c>
      <c r="E15" s="17">
        <v>17000</v>
      </c>
      <c r="F15" s="17">
        <v>3200000</v>
      </c>
      <c r="G15" s="16">
        <f t="shared" ref="G15:G20" si="2">SUM(E15:F15)</f>
        <v>3217000</v>
      </c>
      <c r="I15" s="40"/>
    </row>
    <row r="16" spans="2:10" ht="15.75" x14ac:dyDescent="0.25">
      <c r="B16" s="14"/>
      <c r="C16" s="14" t="s">
        <v>27</v>
      </c>
      <c r="D16" s="14" t="s">
        <v>28</v>
      </c>
      <c r="E16" s="17">
        <v>116553</v>
      </c>
      <c r="F16" s="17">
        <v>700000</v>
      </c>
      <c r="G16" s="16">
        <f t="shared" si="2"/>
        <v>816553</v>
      </c>
    </row>
    <row r="17" spans="2:8" ht="15.75" x14ac:dyDescent="0.25">
      <c r="B17" s="14"/>
      <c r="C17" s="14" t="s">
        <v>29</v>
      </c>
      <c r="D17" s="14" t="s">
        <v>30</v>
      </c>
      <c r="E17" s="17">
        <v>117028</v>
      </c>
      <c r="F17" s="17">
        <v>600000</v>
      </c>
      <c r="G17" s="16">
        <f t="shared" si="2"/>
        <v>717028</v>
      </c>
    </row>
    <row r="18" spans="2:8" ht="15.75" x14ac:dyDescent="0.25">
      <c r="B18" s="14"/>
      <c r="C18" s="14" t="s">
        <v>31</v>
      </c>
      <c r="D18" s="14" t="s">
        <v>32</v>
      </c>
      <c r="E18" s="16"/>
      <c r="F18" s="16"/>
      <c r="G18" s="16">
        <f t="shared" si="2"/>
        <v>0</v>
      </c>
    </row>
    <row r="19" spans="2:8" ht="15.75" x14ac:dyDescent="0.25">
      <c r="B19" s="14"/>
      <c r="C19" s="14" t="s">
        <v>33</v>
      </c>
      <c r="D19" s="14" t="s">
        <v>34</v>
      </c>
      <c r="E19" s="16"/>
      <c r="F19" s="16"/>
      <c r="G19" s="16">
        <f t="shared" si="2"/>
        <v>0</v>
      </c>
    </row>
    <row r="20" spans="2:8" ht="15.75" x14ac:dyDescent="0.25">
      <c r="B20" s="14"/>
      <c r="C20" s="14" t="s">
        <v>154</v>
      </c>
      <c r="D20" s="14" t="s">
        <v>155</v>
      </c>
      <c r="E20" s="16"/>
      <c r="F20" s="16"/>
      <c r="G20" s="16">
        <f t="shared" si="2"/>
        <v>0</v>
      </c>
    </row>
    <row r="21" spans="2:8" ht="15.75" x14ac:dyDescent="0.25">
      <c r="B21" s="11" t="s">
        <v>35</v>
      </c>
      <c r="C21" s="47" t="s">
        <v>36</v>
      </c>
      <c r="D21" s="47"/>
      <c r="E21" s="12">
        <f>SUM(E22:E32)</f>
        <v>55710</v>
      </c>
      <c r="F21" s="12">
        <f>SUM(F22:F32)</f>
        <v>12808000</v>
      </c>
      <c r="G21" s="12">
        <f>SUM(G22:G32)</f>
        <v>12863710</v>
      </c>
      <c r="H21" t="s">
        <v>12</v>
      </c>
    </row>
    <row r="22" spans="2:8" ht="15.75" x14ac:dyDescent="0.25">
      <c r="B22" s="14"/>
      <c r="C22" s="14" t="s">
        <v>37</v>
      </c>
      <c r="D22" s="14" t="s">
        <v>38</v>
      </c>
      <c r="E22" s="16"/>
      <c r="F22" s="17">
        <v>39500</v>
      </c>
      <c r="G22" s="16">
        <f t="shared" ref="G22:G32" si="3">SUM(E22:F22)</f>
        <v>39500</v>
      </c>
    </row>
    <row r="23" spans="2:8" ht="15.75" x14ac:dyDescent="0.25">
      <c r="B23" s="14"/>
      <c r="C23" s="14" t="s">
        <v>39</v>
      </c>
      <c r="D23" s="18" t="s">
        <v>40</v>
      </c>
      <c r="E23" s="16"/>
      <c r="F23" s="17">
        <v>108500</v>
      </c>
      <c r="G23" s="16">
        <f t="shared" si="3"/>
        <v>108500</v>
      </c>
    </row>
    <row r="24" spans="2:8" ht="15.75" x14ac:dyDescent="0.25">
      <c r="B24" s="14"/>
      <c r="C24" s="14" t="s">
        <v>41</v>
      </c>
      <c r="D24" s="18" t="s">
        <v>143</v>
      </c>
      <c r="E24" s="16"/>
      <c r="F24" s="16">
        <v>120000</v>
      </c>
      <c r="G24" s="16">
        <f t="shared" si="3"/>
        <v>120000</v>
      </c>
    </row>
    <row r="25" spans="2:8" ht="15.75" x14ac:dyDescent="0.25">
      <c r="B25" s="14"/>
      <c r="C25" s="14" t="s">
        <v>42</v>
      </c>
      <c r="D25" s="18" t="s">
        <v>43</v>
      </c>
      <c r="E25" s="16"/>
      <c r="F25" s="16">
        <v>47000</v>
      </c>
      <c r="G25" s="16">
        <f t="shared" si="3"/>
        <v>47000</v>
      </c>
    </row>
    <row r="26" spans="2:8" ht="15.75" x14ac:dyDescent="0.25">
      <c r="B26" s="14"/>
      <c r="C26" s="14" t="s">
        <v>44</v>
      </c>
      <c r="D26" s="14" t="s">
        <v>45</v>
      </c>
      <c r="E26" s="16"/>
      <c r="F26" s="16">
        <v>11400000</v>
      </c>
      <c r="G26" s="16">
        <f t="shared" si="3"/>
        <v>11400000</v>
      </c>
    </row>
    <row r="27" spans="2:8" ht="15.75" x14ac:dyDescent="0.25">
      <c r="B27" s="14"/>
      <c r="C27" s="14" t="s">
        <v>46</v>
      </c>
      <c r="D27" s="14" t="s">
        <v>47</v>
      </c>
      <c r="E27" s="17">
        <v>9050</v>
      </c>
      <c r="F27" s="16"/>
      <c r="G27" s="16">
        <f t="shared" si="3"/>
        <v>9050</v>
      </c>
    </row>
    <row r="28" spans="2:8" ht="15.75" x14ac:dyDescent="0.25">
      <c r="B28" s="14"/>
      <c r="C28" s="14" t="s">
        <v>48</v>
      </c>
      <c r="D28" s="14" t="s">
        <v>49</v>
      </c>
      <c r="E28" s="16"/>
      <c r="F28" s="16">
        <v>730000</v>
      </c>
      <c r="G28" s="16">
        <f t="shared" si="3"/>
        <v>730000</v>
      </c>
    </row>
    <row r="29" spans="2:8" ht="15.75" x14ac:dyDescent="0.25">
      <c r="B29" s="14"/>
      <c r="C29" s="14" t="s">
        <v>50</v>
      </c>
      <c r="D29" s="14" t="s">
        <v>51</v>
      </c>
      <c r="E29" s="16"/>
      <c r="F29" s="16">
        <v>230000</v>
      </c>
      <c r="G29" s="16">
        <f t="shared" si="3"/>
        <v>230000</v>
      </c>
    </row>
    <row r="30" spans="2:8" ht="15.75" x14ac:dyDescent="0.25">
      <c r="B30" s="14"/>
      <c r="C30" s="14" t="s">
        <v>52</v>
      </c>
      <c r="D30" s="14" t="s">
        <v>53</v>
      </c>
      <c r="E30" s="16"/>
      <c r="F30" s="17">
        <v>17000</v>
      </c>
      <c r="G30" s="16">
        <f t="shared" si="3"/>
        <v>17000</v>
      </c>
    </row>
    <row r="31" spans="2:8" ht="15.75" x14ac:dyDescent="0.25">
      <c r="B31" s="14"/>
      <c r="C31" s="14" t="s">
        <v>54</v>
      </c>
      <c r="D31" s="14" t="s">
        <v>55</v>
      </c>
      <c r="E31" s="16"/>
      <c r="F31" s="17">
        <v>6000</v>
      </c>
      <c r="G31" s="16">
        <f t="shared" si="3"/>
        <v>6000</v>
      </c>
    </row>
    <row r="32" spans="2:8" ht="15.75" x14ac:dyDescent="0.25">
      <c r="B32" s="15"/>
      <c r="C32" s="14" t="s">
        <v>56</v>
      </c>
      <c r="D32" s="14" t="s">
        <v>57</v>
      </c>
      <c r="E32" s="17">
        <v>46660</v>
      </c>
      <c r="F32" s="16">
        <v>110000</v>
      </c>
      <c r="G32" s="16">
        <f t="shared" si="3"/>
        <v>156660</v>
      </c>
    </row>
    <row r="33" spans="2:9" ht="15.75" x14ac:dyDescent="0.25">
      <c r="B33" s="8" t="s">
        <v>58</v>
      </c>
      <c r="C33" s="46" t="s">
        <v>59</v>
      </c>
      <c r="D33" s="46"/>
      <c r="E33" s="12">
        <f>SUM(E34:E36)</f>
        <v>700</v>
      </c>
      <c r="F33" s="12">
        <f>SUM(F34:F36)</f>
        <v>2068500</v>
      </c>
      <c r="G33" s="12">
        <f t="shared" si="0"/>
        <v>2069200</v>
      </c>
    </row>
    <row r="34" spans="2:9" ht="28.5" customHeight="1" x14ac:dyDescent="0.25">
      <c r="B34" s="15"/>
      <c r="C34" s="14" t="s">
        <v>60</v>
      </c>
      <c r="D34" s="18" t="s">
        <v>61</v>
      </c>
      <c r="E34" s="16"/>
      <c r="F34" s="16">
        <v>1000</v>
      </c>
      <c r="G34" s="16">
        <f t="shared" ref="G34:G36" si="4">SUM(E34:F34)</f>
        <v>1000</v>
      </c>
    </row>
    <row r="35" spans="2:9" ht="15.75" x14ac:dyDescent="0.25">
      <c r="B35" s="15"/>
      <c r="C35" s="14" t="s">
        <v>62</v>
      </c>
      <c r="D35" s="18" t="s">
        <v>151</v>
      </c>
      <c r="E35" s="16">
        <v>700</v>
      </c>
      <c r="F35" s="16">
        <v>360000</v>
      </c>
      <c r="G35" s="16">
        <f t="shared" si="4"/>
        <v>360700</v>
      </c>
    </row>
    <row r="36" spans="2:9" ht="15" customHeight="1" x14ac:dyDescent="0.25">
      <c r="B36" s="15"/>
      <c r="C36" s="14" t="s">
        <v>63</v>
      </c>
      <c r="D36" s="18" t="s">
        <v>152</v>
      </c>
      <c r="E36" s="16"/>
      <c r="F36" s="17">
        <v>1707500</v>
      </c>
      <c r="G36" s="16">
        <f t="shared" si="4"/>
        <v>1707500</v>
      </c>
      <c r="I36" s="40"/>
    </row>
    <row r="37" spans="2:9" ht="15.75" x14ac:dyDescent="0.25">
      <c r="B37" s="8" t="s">
        <v>64</v>
      </c>
      <c r="C37" s="46" t="s">
        <v>65</v>
      </c>
      <c r="D37" s="46"/>
      <c r="E37" s="12">
        <f>SUM(E38:E41)</f>
        <v>2515</v>
      </c>
      <c r="F37" s="12">
        <f>SUM(F38:F41)</f>
        <v>122400</v>
      </c>
      <c r="G37" s="12">
        <f t="shared" si="0"/>
        <v>124915</v>
      </c>
      <c r="I37" s="40"/>
    </row>
    <row r="38" spans="2:9" ht="15.75" x14ac:dyDescent="0.25">
      <c r="B38" s="15"/>
      <c r="C38" s="14" t="s">
        <v>66</v>
      </c>
      <c r="D38" s="22" t="s">
        <v>67</v>
      </c>
      <c r="E38" s="16"/>
      <c r="F38" s="16">
        <v>-100</v>
      </c>
      <c r="G38" s="16">
        <f>SUM(E38:F38)</f>
        <v>-100</v>
      </c>
      <c r="I38" s="40"/>
    </row>
    <row r="39" spans="2:9" ht="15.75" x14ac:dyDescent="0.25">
      <c r="B39" s="15"/>
      <c r="C39" s="14" t="s">
        <v>162</v>
      </c>
      <c r="D39" s="22" t="s">
        <v>161</v>
      </c>
      <c r="E39" s="16">
        <v>800</v>
      </c>
      <c r="F39" s="16"/>
      <c r="G39" s="16">
        <f>SUM(E39:F39)</f>
        <v>800</v>
      </c>
      <c r="I39" s="40"/>
    </row>
    <row r="40" spans="2:9" ht="15.75" x14ac:dyDescent="0.25">
      <c r="B40" s="15"/>
      <c r="C40" s="14" t="s">
        <v>159</v>
      </c>
      <c r="D40" s="15" t="s">
        <v>160</v>
      </c>
      <c r="E40" s="17"/>
      <c r="F40" s="17">
        <v>2500</v>
      </c>
      <c r="G40" s="16">
        <f>SUM(E40:F40)</f>
        <v>2500</v>
      </c>
      <c r="I40" s="40"/>
    </row>
    <row r="41" spans="2:9" ht="15.75" x14ac:dyDescent="0.25">
      <c r="B41" s="15"/>
      <c r="C41" s="14" t="s">
        <v>68</v>
      </c>
      <c r="D41" s="15" t="s">
        <v>69</v>
      </c>
      <c r="E41" s="17">
        <v>1715</v>
      </c>
      <c r="F41" s="17">
        <v>120000</v>
      </c>
      <c r="G41" s="16">
        <f>SUM(E41:F41)</f>
        <v>121715</v>
      </c>
      <c r="I41" s="40"/>
    </row>
    <row r="42" spans="2:9" ht="15.75" x14ac:dyDescent="0.25">
      <c r="B42" s="8" t="s">
        <v>70</v>
      </c>
      <c r="C42" s="46" t="s">
        <v>71</v>
      </c>
      <c r="D42" s="46"/>
      <c r="E42" s="12">
        <f>SUM(E43:E45)</f>
        <v>-6731</v>
      </c>
      <c r="F42" s="12">
        <f>SUM(F43:F45)</f>
        <v>-1225000</v>
      </c>
      <c r="G42" s="12">
        <f t="shared" si="0"/>
        <v>-1231731</v>
      </c>
      <c r="H42" t="s">
        <v>12</v>
      </c>
      <c r="I42" s="40"/>
    </row>
    <row r="43" spans="2:9" ht="15.75" x14ac:dyDescent="0.25">
      <c r="B43" s="15"/>
      <c r="C43" s="14" t="s">
        <v>72</v>
      </c>
      <c r="D43" s="15" t="s">
        <v>73</v>
      </c>
      <c r="E43" s="17"/>
      <c r="F43" s="17">
        <v>-1145000</v>
      </c>
      <c r="G43" s="16">
        <f t="shared" ref="G43:G45" si="5">SUM(E43:F43)</f>
        <v>-1145000</v>
      </c>
      <c r="I43" s="40"/>
    </row>
    <row r="44" spans="2:9" ht="15.75" x14ac:dyDescent="0.25">
      <c r="B44" s="15"/>
      <c r="C44" s="14" t="s">
        <v>74</v>
      </c>
      <c r="D44" s="22" t="s">
        <v>75</v>
      </c>
      <c r="E44" s="17">
        <v>-6731</v>
      </c>
      <c r="F44" s="17">
        <v>-80000</v>
      </c>
      <c r="G44" s="16">
        <f t="shared" si="5"/>
        <v>-86731</v>
      </c>
      <c r="I44" s="40"/>
    </row>
    <row r="45" spans="2:9" ht="15.75" x14ac:dyDescent="0.25">
      <c r="B45" s="15"/>
      <c r="C45" s="14" t="s">
        <v>76</v>
      </c>
      <c r="D45" s="22" t="s">
        <v>77</v>
      </c>
      <c r="E45" s="16">
        <v>0</v>
      </c>
      <c r="F45" s="17"/>
      <c r="G45" s="16">
        <f t="shared" si="5"/>
        <v>0</v>
      </c>
      <c r="I45" s="40"/>
    </row>
    <row r="46" spans="2:9" ht="15.75" x14ac:dyDescent="0.25">
      <c r="B46" s="8" t="s">
        <v>78</v>
      </c>
      <c r="C46" s="46" t="s">
        <v>79</v>
      </c>
      <c r="D46" s="46"/>
      <c r="E46" s="12">
        <f>SUM(E47:E50)</f>
        <v>0</v>
      </c>
      <c r="F46" s="12">
        <f>SUM(F47:F50)</f>
        <v>690000</v>
      </c>
      <c r="G46" s="12">
        <f t="shared" si="0"/>
        <v>690000</v>
      </c>
      <c r="I46" s="40"/>
    </row>
    <row r="47" spans="2:9" ht="15.75" x14ac:dyDescent="0.25">
      <c r="B47" s="15"/>
      <c r="C47" s="14" t="s">
        <v>80</v>
      </c>
      <c r="D47" s="15" t="s">
        <v>81</v>
      </c>
      <c r="E47" s="17"/>
      <c r="F47" s="33">
        <v>200000</v>
      </c>
      <c r="G47" s="17">
        <f t="shared" si="0"/>
        <v>200000</v>
      </c>
      <c r="I47" s="40"/>
    </row>
    <row r="48" spans="2:9" ht="15.75" x14ac:dyDescent="0.25">
      <c r="B48" s="15"/>
      <c r="C48" s="14" t="s">
        <v>144</v>
      </c>
      <c r="D48" s="22" t="s">
        <v>145</v>
      </c>
      <c r="E48" s="17">
        <v>0</v>
      </c>
      <c r="F48" s="33">
        <v>10000</v>
      </c>
      <c r="G48" s="17">
        <f t="shared" si="0"/>
        <v>10000</v>
      </c>
      <c r="I48" s="40"/>
    </row>
    <row r="49" spans="2:9" ht="15.75" x14ac:dyDescent="0.25">
      <c r="B49" s="15"/>
      <c r="C49" s="14" t="s">
        <v>82</v>
      </c>
      <c r="D49" s="22" t="s">
        <v>83</v>
      </c>
      <c r="E49" s="17">
        <v>0</v>
      </c>
      <c r="F49" s="33">
        <v>80000</v>
      </c>
      <c r="G49" s="17">
        <f t="shared" si="0"/>
        <v>80000</v>
      </c>
    </row>
    <row r="50" spans="2:9" ht="15.75" x14ac:dyDescent="0.25">
      <c r="B50" s="15"/>
      <c r="C50" s="14" t="s">
        <v>84</v>
      </c>
      <c r="D50" s="15" t="s">
        <v>85</v>
      </c>
      <c r="E50" s="17"/>
      <c r="F50" s="33">
        <v>400000</v>
      </c>
      <c r="G50" s="17">
        <f t="shared" si="0"/>
        <v>400000</v>
      </c>
    </row>
    <row r="51" spans="2:9" ht="15.75" x14ac:dyDescent="0.25">
      <c r="B51" s="8" t="s">
        <v>86</v>
      </c>
      <c r="C51" s="46" t="s">
        <v>87</v>
      </c>
      <c r="D51" s="46"/>
      <c r="E51" s="12">
        <v>0</v>
      </c>
      <c r="F51" s="12">
        <v>210000</v>
      </c>
      <c r="G51" s="12">
        <f t="shared" si="0"/>
        <v>210000</v>
      </c>
    </row>
    <row r="52" spans="2:9" ht="15.75" x14ac:dyDescent="0.25">
      <c r="B52" s="8" t="s">
        <v>88</v>
      </c>
      <c r="C52" s="46" t="s">
        <v>89</v>
      </c>
      <c r="D52" s="46"/>
      <c r="E52" s="12">
        <f>SUM(E53)</f>
        <v>400</v>
      </c>
      <c r="F52" s="12">
        <f>SUM(F53)</f>
        <v>41100</v>
      </c>
      <c r="G52" s="12">
        <f t="shared" si="0"/>
        <v>41500</v>
      </c>
    </row>
    <row r="53" spans="2:9" ht="15.75" x14ac:dyDescent="0.25">
      <c r="B53" s="15"/>
      <c r="C53" s="14" t="s">
        <v>90</v>
      </c>
      <c r="D53" s="15" t="s">
        <v>91</v>
      </c>
      <c r="E53" s="17">
        <v>400</v>
      </c>
      <c r="F53" s="17">
        <v>41100</v>
      </c>
      <c r="G53" s="16">
        <f t="shared" ref="G53" si="6">SUM(E53:F53)</f>
        <v>41500</v>
      </c>
      <c r="H53" t="s">
        <v>12</v>
      </c>
    </row>
    <row r="54" spans="2:9" ht="15.75" x14ac:dyDescent="0.25">
      <c r="B54" s="48" t="s">
        <v>92</v>
      </c>
      <c r="C54" s="48"/>
      <c r="D54" s="48"/>
      <c r="E54" s="20">
        <f>SUM(E14+E21+E33+E37+E42+E46+E51+E52)</f>
        <v>303175</v>
      </c>
      <c r="F54" s="20">
        <f>SUM(F14+F21+F33+F37+F42+F46+F51+F52)</f>
        <v>19215000</v>
      </c>
      <c r="G54" s="20">
        <f>SUM(G14+G21+G33+G37+G42+G46+G51+G52)</f>
        <v>19518175</v>
      </c>
    </row>
    <row r="55" spans="2:9" ht="15.75" x14ac:dyDescent="0.25">
      <c r="B55" s="49" t="s">
        <v>93</v>
      </c>
      <c r="C55" s="49"/>
      <c r="D55" s="49"/>
      <c r="E55" s="23">
        <f>E13+E54</f>
        <v>303175</v>
      </c>
      <c r="F55" s="23">
        <f>F13+F54</f>
        <v>31060000</v>
      </c>
      <c r="G55" s="23">
        <f>G13+G54</f>
        <v>31363175</v>
      </c>
    </row>
    <row r="56" spans="2:9" ht="15.75" x14ac:dyDescent="0.25">
      <c r="B56" s="24"/>
      <c r="C56" s="24"/>
      <c r="D56" s="24"/>
      <c r="E56" s="25"/>
      <c r="F56" s="25"/>
      <c r="G56" s="25"/>
    </row>
    <row r="57" spans="2:9" ht="29.25" customHeight="1" x14ac:dyDescent="0.25">
      <c r="B57" s="8" t="s">
        <v>0</v>
      </c>
      <c r="C57" s="8" t="s">
        <v>1</v>
      </c>
      <c r="D57" s="9" t="s">
        <v>2</v>
      </c>
      <c r="E57" s="10" t="s">
        <v>3</v>
      </c>
      <c r="F57" s="10" t="s">
        <v>4</v>
      </c>
      <c r="G57" s="10" t="s">
        <v>5</v>
      </c>
    </row>
    <row r="58" spans="2:9" ht="14.25" customHeight="1" x14ac:dyDescent="0.25">
      <c r="B58" s="8" t="s">
        <v>94</v>
      </c>
      <c r="C58" s="46" t="s">
        <v>95</v>
      </c>
      <c r="D58" s="46"/>
      <c r="E58" s="12">
        <f>SUM(E59:E63)</f>
        <v>60318577</v>
      </c>
      <c r="F58" s="12">
        <f>SUM(F59:F62)</f>
        <v>6218300</v>
      </c>
      <c r="G58" s="12">
        <f>SUM(E58:F58)</f>
        <v>66536877</v>
      </c>
    </row>
    <row r="59" spans="2:9" ht="15.75" x14ac:dyDescent="0.25">
      <c r="B59" s="15"/>
      <c r="C59" s="15" t="s">
        <v>96</v>
      </c>
      <c r="D59" s="22" t="s">
        <v>97</v>
      </c>
      <c r="E59" s="16">
        <v>60970460</v>
      </c>
      <c r="F59" s="16"/>
      <c r="G59" s="16">
        <f t="shared" ref="G59:G63" si="7">SUM(E59:F59)</f>
        <v>60970460</v>
      </c>
    </row>
    <row r="60" spans="2:9" ht="15.75" x14ac:dyDescent="0.25">
      <c r="B60" s="15"/>
      <c r="C60" s="15" t="s">
        <v>98</v>
      </c>
      <c r="D60" s="22" t="s">
        <v>99</v>
      </c>
      <c r="E60" s="16"/>
      <c r="F60" s="16">
        <v>3544600</v>
      </c>
      <c r="G60" s="16">
        <f t="shared" si="7"/>
        <v>3544600</v>
      </c>
      <c r="I60" t="s">
        <v>12</v>
      </c>
    </row>
    <row r="61" spans="2:9" ht="15.75" x14ac:dyDescent="0.25">
      <c r="B61" s="15"/>
      <c r="C61" s="15"/>
      <c r="D61" s="22" t="s">
        <v>100</v>
      </c>
      <c r="E61" s="16"/>
      <c r="F61" s="16">
        <v>244500</v>
      </c>
      <c r="G61" s="16">
        <f t="shared" si="7"/>
        <v>244500</v>
      </c>
    </row>
    <row r="62" spans="2:9" ht="15.75" x14ac:dyDescent="0.25">
      <c r="B62" s="15"/>
      <c r="C62" s="15" t="s">
        <v>101</v>
      </c>
      <c r="D62" s="22" t="s">
        <v>102</v>
      </c>
      <c r="E62" s="16"/>
      <c r="F62" s="16">
        <v>2429200</v>
      </c>
      <c r="G62" s="16">
        <f t="shared" si="7"/>
        <v>2429200</v>
      </c>
      <c r="H62" t="s">
        <v>12</v>
      </c>
    </row>
    <row r="63" spans="2:9" ht="15.75" x14ac:dyDescent="0.25">
      <c r="B63" s="15"/>
      <c r="C63" s="15" t="s">
        <v>150</v>
      </c>
      <c r="D63" s="22" t="s">
        <v>153</v>
      </c>
      <c r="E63" s="17">
        <v>-651883</v>
      </c>
      <c r="F63" s="16"/>
      <c r="G63" s="16">
        <f t="shared" si="7"/>
        <v>-651883</v>
      </c>
    </row>
    <row r="64" spans="2:9" ht="15.75" x14ac:dyDescent="0.25">
      <c r="B64" s="8" t="s">
        <v>103</v>
      </c>
      <c r="C64" s="46" t="s">
        <v>104</v>
      </c>
      <c r="D64" s="46"/>
      <c r="E64" s="12">
        <v>0</v>
      </c>
      <c r="F64" s="12">
        <f>SUM(F65:F66)</f>
        <v>1324390</v>
      </c>
      <c r="G64" s="12">
        <f>SUM(E64:F64)</f>
        <v>1324390</v>
      </c>
    </row>
    <row r="65" spans="2:10" s="1" customFormat="1" ht="15.75" x14ac:dyDescent="0.25">
      <c r="B65" s="41"/>
      <c r="C65" s="42" t="s">
        <v>157</v>
      </c>
      <c r="D65" s="28" t="s">
        <v>158</v>
      </c>
      <c r="E65" s="29"/>
      <c r="F65" s="29">
        <v>1824390</v>
      </c>
      <c r="G65" s="17">
        <f>SUM(E65:F65)</f>
        <v>1824390</v>
      </c>
    </row>
    <row r="66" spans="2:10" s="1" customFormat="1" ht="31.5" customHeight="1" x14ac:dyDescent="0.25">
      <c r="B66" s="27"/>
      <c r="C66" s="27" t="s">
        <v>105</v>
      </c>
      <c r="D66" s="28" t="s">
        <v>106</v>
      </c>
      <c r="E66" s="17">
        <v>0</v>
      </c>
      <c r="F66" s="17">
        <v>-500000</v>
      </c>
      <c r="G66" s="17">
        <f>SUM(E66:F66)</f>
        <v>-500000</v>
      </c>
      <c r="H66" s="5"/>
      <c r="I66" s="5"/>
      <c r="J66" s="4"/>
    </row>
    <row r="67" spans="2:10" s="1" customFormat="1" ht="26.25" customHeight="1" x14ac:dyDescent="0.25">
      <c r="B67" s="8" t="s">
        <v>140</v>
      </c>
      <c r="C67" s="51" t="s">
        <v>139</v>
      </c>
      <c r="D67" s="52"/>
      <c r="E67" s="12">
        <v>0</v>
      </c>
      <c r="F67" s="12">
        <f>F69+F68</f>
        <v>-136000</v>
      </c>
      <c r="G67" s="12">
        <f>G69+G68</f>
        <v>-136000</v>
      </c>
      <c r="H67" s="5"/>
      <c r="I67" s="5"/>
      <c r="J67" s="4"/>
    </row>
    <row r="68" spans="2:10" s="1" customFormat="1" ht="30.75" x14ac:dyDescent="0.25">
      <c r="B68" s="27"/>
      <c r="C68" s="27" t="s">
        <v>146</v>
      </c>
      <c r="D68" s="28" t="s">
        <v>147</v>
      </c>
      <c r="E68" s="17"/>
      <c r="F68" s="17">
        <v>36000</v>
      </c>
      <c r="G68" s="29">
        <f>SUM(E68:F68)</f>
        <v>36000</v>
      </c>
      <c r="H68" s="5"/>
      <c r="I68" s="5"/>
      <c r="J68" s="4"/>
    </row>
    <row r="69" spans="2:10" s="1" customFormat="1" ht="40.5" customHeight="1" x14ac:dyDescent="0.25">
      <c r="B69" s="27"/>
      <c r="C69" s="27" t="s">
        <v>137</v>
      </c>
      <c r="D69" s="28" t="s">
        <v>138</v>
      </c>
      <c r="E69" s="17"/>
      <c r="F69" s="17">
        <v>-172000</v>
      </c>
      <c r="G69" s="29">
        <f>SUM(E69:F69)</f>
        <v>-172000</v>
      </c>
      <c r="H69" s="38"/>
      <c r="I69" s="39"/>
      <c r="J69" s="4"/>
    </row>
    <row r="70" spans="2:10" s="1" customFormat="1" ht="40.5" customHeight="1" x14ac:dyDescent="0.25">
      <c r="B70" s="30" t="s">
        <v>148</v>
      </c>
      <c r="C70" s="50" t="s">
        <v>149</v>
      </c>
      <c r="D70" s="50"/>
      <c r="E70" s="31">
        <v>2493</v>
      </c>
      <c r="F70" s="31"/>
      <c r="G70" s="31">
        <f>SUM(E70:F70)</f>
        <v>2493</v>
      </c>
      <c r="H70" s="39"/>
      <c r="I70" s="39"/>
      <c r="J70" s="4"/>
    </row>
    <row r="71" spans="2:10" ht="29.25" customHeight="1" x14ac:dyDescent="0.25">
      <c r="B71" s="30" t="s">
        <v>107</v>
      </c>
      <c r="C71" s="50" t="s">
        <v>108</v>
      </c>
      <c r="D71" s="50"/>
      <c r="E71" s="31">
        <v>32096</v>
      </c>
      <c r="F71" s="31">
        <v>1095684</v>
      </c>
      <c r="G71" s="31">
        <f>SUM(E71:F71)</f>
        <v>1127780</v>
      </c>
      <c r="H71" s="5"/>
      <c r="I71" s="5"/>
      <c r="J71" s="5"/>
    </row>
    <row r="72" spans="2:10" ht="15.75" x14ac:dyDescent="0.25">
      <c r="B72" s="8" t="s">
        <v>109</v>
      </c>
      <c r="C72" s="46" t="s">
        <v>110</v>
      </c>
      <c r="D72" s="46"/>
      <c r="E72" s="12">
        <v>0</v>
      </c>
      <c r="F72" s="12">
        <f>SUM(F73:F74)</f>
        <v>0</v>
      </c>
      <c r="G72" s="12">
        <f t="shared" ref="G72:G78" si="8">SUM(E72:F72)</f>
        <v>0</v>
      </c>
    </row>
    <row r="73" spans="2:10" ht="17.25" customHeight="1" x14ac:dyDescent="0.25">
      <c r="B73" s="15"/>
      <c r="C73" s="15" t="s">
        <v>111</v>
      </c>
      <c r="D73" s="15" t="s">
        <v>112</v>
      </c>
      <c r="E73" s="16"/>
      <c r="F73" s="32"/>
      <c r="G73" s="32">
        <f>F73</f>
        <v>0</v>
      </c>
    </row>
    <row r="74" spans="2:10" ht="28.5" customHeight="1" x14ac:dyDescent="0.25">
      <c r="B74" s="15"/>
      <c r="C74" s="15" t="s">
        <v>113</v>
      </c>
      <c r="D74" s="22" t="s">
        <v>114</v>
      </c>
      <c r="E74" s="16"/>
      <c r="F74" s="32"/>
      <c r="G74" s="32">
        <f>F74</f>
        <v>0</v>
      </c>
    </row>
    <row r="75" spans="2:10" ht="27.75" customHeight="1" x14ac:dyDescent="0.25">
      <c r="B75" s="8" t="s">
        <v>115</v>
      </c>
      <c r="C75" s="51" t="s">
        <v>116</v>
      </c>
      <c r="D75" s="52"/>
      <c r="E75" s="12">
        <f>SUM(E76)</f>
        <v>-326270</v>
      </c>
      <c r="F75" s="12">
        <f>SUM(F76)</f>
        <v>0</v>
      </c>
      <c r="G75" s="12">
        <f t="shared" si="8"/>
        <v>-326270</v>
      </c>
    </row>
    <row r="76" spans="2:10" ht="15.75" x14ac:dyDescent="0.25">
      <c r="B76" s="15"/>
      <c r="C76" s="15" t="s">
        <v>117</v>
      </c>
      <c r="D76" s="22" t="s">
        <v>118</v>
      </c>
      <c r="E76" s="33">
        <v>-326270</v>
      </c>
      <c r="F76" s="17"/>
      <c r="G76" s="16">
        <f>E76+F76</f>
        <v>-326270</v>
      </c>
      <c r="I76" t="s">
        <v>12</v>
      </c>
    </row>
    <row r="77" spans="2:10" ht="15.75" x14ac:dyDescent="0.25">
      <c r="B77" s="8" t="s">
        <v>119</v>
      </c>
      <c r="C77" s="46" t="s">
        <v>120</v>
      </c>
      <c r="D77" s="46"/>
      <c r="E77" s="12">
        <f>SUM(E78:E82)</f>
        <v>-18026</v>
      </c>
      <c r="F77" s="12">
        <f>SUM(F80:F82)</f>
        <v>2464350</v>
      </c>
      <c r="G77" s="12">
        <f t="shared" si="8"/>
        <v>2446324</v>
      </c>
      <c r="I77" t="s">
        <v>12</v>
      </c>
    </row>
    <row r="78" spans="2:10" ht="15.75" x14ac:dyDescent="0.25">
      <c r="B78" s="26"/>
      <c r="C78" s="34" t="s">
        <v>121</v>
      </c>
      <c r="D78" s="34" t="s">
        <v>134</v>
      </c>
      <c r="E78" s="16">
        <v>-18026</v>
      </c>
      <c r="F78" s="17"/>
      <c r="G78" s="19">
        <f t="shared" si="8"/>
        <v>-18026</v>
      </c>
    </row>
    <row r="79" spans="2:10" ht="15.75" x14ac:dyDescent="0.25">
      <c r="B79" s="26"/>
      <c r="C79" s="34" t="s">
        <v>135</v>
      </c>
      <c r="D79" s="35" t="s">
        <v>136</v>
      </c>
      <c r="E79" s="16"/>
      <c r="F79" s="17"/>
      <c r="G79" s="19"/>
    </row>
    <row r="80" spans="2:10" s="1" customFormat="1" ht="15.75" x14ac:dyDescent="0.25">
      <c r="B80" s="27"/>
      <c r="C80" s="27" t="s">
        <v>122</v>
      </c>
      <c r="D80" s="28" t="s">
        <v>123</v>
      </c>
      <c r="E80" s="17"/>
      <c r="F80" s="17"/>
      <c r="G80" s="17">
        <f>SUM(E80:F80)</f>
        <v>0</v>
      </c>
    </row>
    <row r="81" spans="2:12" s="1" customFormat="1" ht="30.75" x14ac:dyDescent="0.25">
      <c r="B81" s="27"/>
      <c r="C81" s="27" t="s">
        <v>133</v>
      </c>
      <c r="D81" s="28" t="s">
        <v>124</v>
      </c>
      <c r="E81" s="17"/>
      <c r="F81" s="17">
        <v>2464350</v>
      </c>
      <c r="G81" s="17">
        <f>SUM(E81:F81)</f>
        <v>2464350</v>
      </c>
    </row>
    <row r="82" spans="2:12" s="1" customFormat="1" ht="30.75" x14ac:dyDescent="0.25">
      <c r="B82" s="27"/>
      <c r="C82" s="27" t="s">
        <v>141</v>
      </c>
      <c r="D82" s="28" t="s">
        <v>142</v>
      </c>
      <c r="E82" s="17"/>
      <c r="F82" s="17"/>
      <c r="G82" s="17">
        <f>SUM(E82:F82)</f>
        <v>0</v>
      </c>
    </row>
    <row r="83" spans="2:12" ht="15.75" x14ac:dyDescent="0.25">
      <c r="B83" s="8" t="s">
        <v>125</v>
      </c>
      <c r="C83" s="46" t="s">
        <v>126</v>
      </c>
      <c r="D83" s="46"/>
      <c r="E83" s="12">
        <f>SUM(E84:E85)</f>
        <v>5553588</v>
      </c>
      <c r="F83" s="12">
        <f>SUM(F84:F85)</f>
        <v>12109665</v>
      </c>
      <c r="G83" s="12">
        <f t="shared" ref="G83:G85" si="9">SUM(E83:F83)</f>
        <v>17663253</v>
      </c>
      <c r="H83" s="2"/>
      <c r="I83" s="2"/>
      <c r="J83" s="2"/>
      <c r="K83" s="2"/>
      <c r="L83" s="2"/>
    </row>
    <row r="84" spans="2:12" ht="21" x14ac:dyDescent="0.35">
      <c r="B84" s="15"/>
      <c r="C84" s="27" t="s">
        <v>127</v>
      </c>
      <c r="D84" s="28" t="s">
        <v>128</v>
      </c>
      <c r="E84" s="17">
        <v>5227318</v>
      </c>
      <c r="F84" s="16">
        <v>12109665</v>
      </c>
      <c r="G84" s="17">
        <f t="shared" si="9"/>
        <v>17336983</v>
      </c>
      <c r="H84" s="36"/>
      <c r="I84" s="37"/>
      <c r="J84" s="37"/>
      <c r="K84" s="37"/>
      <c r="L84" s="3"/>
    </row>
    <row r="85" spans="2:12" ht="15.75" x14ac:dyDescent="0.25">
      <c r="B85" s="15"/>
      <c r="C85" s="27" t="s">
        <v>129</v>
      </c>
      <c r="D85" s="28" t="s">
        <v>130</v>
      </c>
      <c r="E85" s="16">
        <v>326270</v>
      </c>
      <c r="F85" s="16">
        <v>0</v>
      </c>
      <c r="G85" s="17">
        <f t="shared" si="9"/>
        <v>326270</v>
      </c>
    </row>
    <row r="86" spans="2:12" ht="15.75" x14ac:dyDescent="0.25">
      <c r="B86" s="49" t="s">
        <v>131</v>
      </c>
      <c r="C86" s="49"/>
      <c r="D86" s="49"/>
      <c r="E86" s="23">
        <f>E58+E64+E71+E72+E75+E77+E83+E55+E70</f>
        <v>65865633</v>
      </c>
      <c r="F86" s="23">
        <f>F58+F64+F71+F72+F75+F77+F83+F55+F67+F70</f>
        <v>54136389</v>
      </c>
      <c r="G86" s="23">
        <f>G58+G64+G71+G72+G75+G77+G83+G55+G67+G70</f>
        <v>120002022</v>
      </c>
    </row>
    <row r="87" spans="2:12" ht="15.75" x14ac:dyDescent="0.25">
      <c r="B87" s="7"/>
      <c r="C87" s="7"/>
      <c r="D87" s="7"/>
      <c r="E87" s="7"/>
      <c r="F87" s="7"/>
      <c r="G87" s="7"/>
    </row>
    <row r="88" spans="2:12" x14ac:dyDescent="0.25">
      <c r="G88" s="6"/>
    </row>
  </sheetData>
  <mergeCells count="26">
    <mergeCell ref="B86:D86"/>
    <mergeCell ref="C70:D70"/>
    <mergeCell ref="C67:D67"/>
    <mergeCell ref="C71:D71"/>
    <mergeCell ref="C72:D72"/>
    <mergeCell ref="C75:D75"/>
    <mergeCell ref="C77:D77"/>
    <mergeCell ref="C83:D83"/>
    <mergeCell ref="C64:D64"/>
    <mergeCell ref="C14:D14"/>
    <mergeCell ref="C21:D21"/>
    <mergeCell ref="C33:D33"/>
    <mergeCell ref="C37:D37"/>
    <mergeCell ref="C42:D42"/>
    <mergeCell ref="C46:D46"/>
    <mergeCell ref="C51:D51"/>
    <mergeCell ref="C52:D52"/>
    <mergeCell ref="B54:D54"/>
    <mergeCell ref="B55:D55"/>
    <mergeCell ref="C58:D58"/>
    <mergeCell ref="B13:D13"/>
    <mergeCell ref="F1:G1"/>
    <mergeCell ref="B2:G2"/>
    <mergeCell ref="C5:D5"/>
    <mergeCell ref="C7:D7"/>
    <mergeCell ref="C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2022-04-04T06:17:45Z</dcterms:modified>
</cp:coreProperties>
</file>