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arkova\Desktop\"/>
    </mc:Choice>
  </mc:AlternateContent>
  <bookViews>
    <workbookView xWindow="0" yWindow="0" windowWidth="28800" windowHeight="12480"/>
  </bookViews>
  <sheets>
    <sheet name="Удостоверение" sheetId="3" r:id="rId1"/>
    <sheet name="Вписване" sheetId="2" r:id="rId2"/>
  </sheets>
  <calcPr calcId="162913"/>
</workbook>
</file>

<file path=xl/calcChain.xml><?xml version="1.0" encoding="utf-8"?>
<calcChain xmlns="http://schemas.openxmlformats.org/spreadsheetml/2006/main">
  <c r="E22" i="3" l="1"/>
  <c r="E12" i="3"/>
  <c r="E37" i="3" l="1"/>
  <c r="E35" i="3"/>
  <c r="E33" i="3"/>
  <c r="E25" i="3"/>
  <c r="E18" i="3"/>
  <c r="E16" i="3"/>
  <c r="E41" i="3" l="1"/>
  <c r="D47" i="3" s="1"/>
  <c r="E27" i="3"/>
  <c r="D46" i="3" s="1"/>
  <c r="E12" i="2"/>
  <c r="D48" i="3" l="1"/>
  <c r="E39" i="2"/>
  <c r="E37" i="2"/>
  <c r="E35" i="2"/>
  <c r="E27" i="2"/>
  <c r="E24" i="2"/>
  <c r="E20" i="2"/>
  <c r="E18" i="2"/>
  <c r="E43" i="2" l="1"/>
  <c r="D49" i="2" s="1"/>
  <c r="E29" i="2"/>
  <c r="D48" i="2" s="1"/>
  <c r="D50" i="2" l="1"/>
</calcChain>
</file>

<file path=xl/sharedStrings.xml><?xml version="1.0" encoding="utf-8"?>
<sst xmlns="http://schemas.openxmlformats.org/spreadsheetml/2006/main" count="115" uniqueCount="73">
  <si>
    <t>№</t>
  </si>
  <si>
    <t>Вид на разхода</t>
  </si>
  <si>
    <t>Коментар</t>
  </si>
  <si>
    <t>Всичко преки разходи</t>
  </si>
  <si>
    <t>1. разходи за обучения и квалификация</t>
  </si>
  <si>
    <t>Всичко непреки разходи</t>
  </si>
  <si>
    <t>1.</t>
  </si>
  <si>
    <t>Преки разходи</t>
  </si>
  <si>
    <t>2.</t>
  </si>
  <si>
    <t>Непреки разходи</t>
  </si>
  <si>
    <t>Всичко разходи</t>
  </si>
  <si>
    <t>хартия-лв./лист</t>
  </si>
  <si>
    <t>тонер-лв./лист</t>
  </si>
  <si>
    <t>1. поддръжка софтуер</t>
  </si>
  <si>
    <t>3.обвивка</t>
  </si>
  <si>
    <t>1. листа</t>
  </si>
  <si>
    <t xml:space="preserve">лв. / 1бр. </t>
  </si>
  <si>
    <t>обвивка/ламинат-лв./бр.</t>
  </si>
  <si>
    <r>
      <rPr>
        <b/>
        <sz val="12"/>
        <color theme="1"/>
        <rFont val="Times New Roman"/>
        <family val="1"/>
        <charset val="204"/>
      </rPr>
      <t>чл. 2, ал. 1, т. 1</t>
    </r>
    <r>
      <rPr>
        <sz val="12"/>
        <color theme="1"/>
        <rFont val="Times New Roman"/>
        <family val="1"/>
        <charset val="204"/>
      </rPr>
      <t xml:space="preserve"> -разходи за възнаграждения и осигурителни плащания на служителите, които по длъжностна характеристика извършват остойностяваната услуга</t>
    </r>
  </si>
  <si>
    <r>
      <rPr>
        <b/>
        <sz val="12"/>
        <color theme="1"/>
        <rFont val="Times New Roman"/>
        <family val="1"/>
        <charset val="204"/>
      </rPr>
      <t>чл. 2, ал. 1, т. 3-</t>
    </r>
    <r>
      <rPr>
        <sz val="12"/>
        <color theme="1"/>
        <rFont val="Times New Roman"/>
        <family val="1"/>
        <charset val="204"/>
      </rPr>
      <t>Разходи за материали</t>
    </r>
  </si>
  <si>
    <r>
      <rPr>
        <b/>
        <sz val="12"/>
        <color theme="1"/>
        <rFont val="Times New Roman"/>
        <family val="1"/>
        <charset val="204"/>
      </rPr>
      <t>чл. 2, ал. 1, т. 4</t>
    </r>
    <r>
      <rPr>
        <sz val="12"/>
        <color theme="1"/>
        <rFont val="Times New Roman"/>
        <family val="1"/>
        <charset val="204"/>
      </rPr>
      <t xml:space="preserve"> - Капиталови разходи, присъщи за остойностяваната услуга</t>
    </r>
  </si>
  <si>
    <t xml:space="preserve">1. Разходи за външни услуги </t>
  </si>
  <si>
    <r>
      <rPr>
        <b/>
        <sz val="12"/>
        <color theme="1"/>
        <rFont val="Times New Roman"/>
        <family val="1"/>
        <charset val="204"/>
      </rPr>
      <t>чл. 2, ал. 1, т. 5</t>
    </r>
    <r>
      <rPr>
        <sz val="12"/>
        <color theme="1"/>
        <rFont val="Times New Roman"/>
        <family val="1"/>
        <charset val="204"/>
      </rPr>
      <t xml:space="preserve"> - Разходи за външни услуги </t>
    </r>
  </si>
  <si>
    <r>
      <rPr>
        <b/>
        <sz val="12"/>
        <color theme="1"/>
        <rFont val="Times New Roman"/>
        <family val="1"/>
        <charset val="204"/>
      </rPr>
      <t>чл. 2, ал. 2, т. 3</t>
    </r>
    <r>
      <rPr>
        <sz val="12"/>
        <color theme="1"/>
        <rFont val="Times New Roman"/>
        <family val="1"/>
        <charset val="204"/>
      </rPr>
      <t xml:space="preserve"> - Режийни разходи (разходи за стопански нужди)</t>
    </r>
  </si>
  <si>
    <t>1. инвестиционни разходи(компютърни конфигурации, копирна техника, принтер и скенер)</t>
  </si>
  <si>
    <t>1. часова ставка ръководен персонал</t>
  </si>
  <si>
    <t>1. брой услуги  за 2019г.</t>
  </si>
  <si>
    <r>
      <rPr>
        <b/>
        <sz val="12"/>
        <color theme="1"/>
        <rFont val="Times New Roman"/>
        <family val="1"/>
        <charset val="204"/>
      </rPr>
      <t xml:space="preserve">чл. 2, ал. 2, т. 1 </t>
    </r>
    <r>
      <rPr>
        <sz val="12"/>
        <color theme="1"/>
        <rFont val="Times New Roman"/>
        <family val="1"/>
        <charset val="204"/>
      </rPr>
      <t xml:space="preserve">- Разходи за обучение и повишаване на квалификацията на служителите </t>
    </r>
  </si>
  <si>
    <r>
      <rPr>
        <b/>
        <sz val="12"/>
        <color theme="1"/>
        <rFont val="Times New Roman"/>
        <family val="1"/>
        <charset val="204"/>
      </rPr>
      <t>чл. 2, ал. 2, т. 2</t>
    </r>
    <r>
      <rPr>
        <sz val="12"/>
        <color theme="1"/>
        <rFont val="Times New Roman"/>
        <family val="1"/>
        <charset val="204"/>
      </rPr>
      <t xml:space="preserve"> - непроменливи разходи за външни услуги </t>
    </r>
  </si>
  <si>
    <t>II. НЕПРЕКИ РАЗХОДИ-чл. 2, ал. 2 от Методика за определяне на разходоориентиран размер на таксите по чл. 7а на Закона за ограничаване на административното регулиране и административен контрол върху стопанската дейност и разходването им</t>
  </si>
  <si>
    <t>I. ПРЕКИ РАЗХОДИ- чл. 2, ал. 1 от Методика за определяне на разходоориентиран размер на таксите по чл. 7а на Закона за ограничаване на административното регулиране и административен контрол върху стопанската дейност и разходването им</t>
  </si>
  <si>
    <t>2. общо време за извършване на услугата в минути</t>
  </si>
  <si>
    <t xml:space="preserve">Такса по чл. 2 от МОРРТ  </t>
  </si>
  <si>
    <t xml:space="preserve">Такса по чл. 6 от МОРРТ  </t>
  </si>
  <si>
    <t>4. време за извършване на услугата ИСДУОС в минути</t>
  </si>
  <si>
    <t>5. време за извършване на услугата ОДД - отдел "Отчитане на приходите и обслужване на данъкоплатци"  в минути</t>
  </si>
  <si>
    <t>1. часова ставка Дирекция ИСДУОС</t>
  </si>
  <si>
    <t>2. часова ставка Дирекция ОДД - отдел "Отчитане на приходите и обслужване на данъкоплатци"</t>
  </si>
  <si>
    <t>3. часова ставка ДАПНО, отдел "Административен"</t>
  </si>
  <si>
    <t>6. време за извършване на услугата ДАПНО, отдел "Административен"</t>
  </si>
  <si>
    <t>2.брой услуги в Община Хасково за 2019г.</t>
  </si>
  <si>
    <t>Чл. 24Е, ал.2 от Наредба за определянето и администрирането на местните такси и цени на услуги на територията на община Хасково</t>
  </si>
  <si>
    <t>чл. 2, ал. 1, т. 2 -Разходи за възнаграждения и осигурителни плащания на ръководния персонал и на персонала от общата администрация на Община Хасково</t>
  </si>
  <si>
    <t>2.брой услуги в ИСДУОС за 2019г.</t>
  </si>
  <si>
    <t>2. брой услуги в ИСДУОС за 2019г.</t>
  </si>
  <si>
    <t>2. щатни бройки в ИСДУОС</t>
  </si>
  <si>
    <t>3. щатни бройки в Община Хасково</t>
  </si>
  <si>
    <t>09.11.2020 г.</t>
  </si>
  <si>
    <t>Директор Дирекция ИСДУОС</t>
  </si>
  <si>
    <t>Любомир Михов</t>
  </si>
  <si>
    <t>РЕКАПИТУЛАЦИЯ НА РАЗХОДА ЗА 1 БР. ВПИСАВАНЕ НА ПРОМЕНИ В УДОСТОВЕРЕНИЕ ЗА РЕГИСТРАЦИЯ ЗА ТАКСИМЕТРОВ ПРЕВОЗ НА ПЪТНИЦИ</t>
  </si>
  <si>
    <t>4. разходи за стопански нужди</t>
  </si>
  <si>
    <t>2. Холограмен стикер</t>
  </si>
  <si>
    <t>холограмен стикер</t>
  </si>
  <si>
    <t>ИЗЧИСЛЕНА ТАКСА ЗА ВПИСАВАНЕ Е РЕГИСТЪРА НА ПРЕВОЗНИТЕ СРЕДСТВА КЪМ УДОСТОВЕРЕНИЕ ЗА РЕГИСТРАЦИЯ ЗА ТАКСИМЕТРОВ ПРЕВОЗ НА ПЪТНИЦИ</t>
  </si>
  <si>
    <t>Изготвил:</t>
  </si>
  <si>
    <t>1. часова ставка Дирекция АГСИ</t>
  </si>
  <si>
    <r>
      <t xml:space="preserve">1. часова ставка ръководен персонал </t>
    </r>
    <r>
      <rPr>
        <i/>
        <sz val="12"/>
        <color theme="1"/>
        <rFont val="Times New Roman"/>
        <family val="1"/>
        <charset val="204"/>
      </rPr>
      <t>/гл. арх./</t>
    </r>
  </si>
  <si>
    <t>2. брой услуги в АГСИ за 2020г.</t>
  </si>
  <si>
    <t>2. щатни бройки в АГСИ</t>
  </si>
  <si>
    <t>2.брой услуги в АГСИ за 2020г.</t>
  </si>
  <si>
    <t>1. брой услуги  за 2020г.</t>
  </si>
  <si>
    <t>2.брой услуги в Община Хасково за 2020г.</t>
  </si>
  <si>
    <t>4. време за административна дейност в АГСИ</t>
  </si>
  <si>
    <t>Началник отдел АГК</t>
  </si>
  <si>
    <t>3. време за извършване на услугата АГСИ в минути 
- експертна дейност</t>
  </si>
  <si>
    <t xml:space="preserve">Изчислена такса за издаване на  разрешениe за промяна на предназначението на сгради или на самостоятелни обекти в сгради без извършване на строителни и монтажни работи </t>
  </si>
  <si>
    <t xml:space="preserve">РЕКАПИТУЛАЦИЯ на разхода за 1бр.издадено на  разрешениe за промяна на предназначението на сгради или на самостоятелни обекти в сгради без извършване на строителни и монтажни работи </t>
  </si>
  <si>
    <t>инж.Тоня Маркова</t>
  </si>
  <si>
    <t>съгласувал:</t>
  </si>
  <si>
    <t>инж. Ангел Стоилов</t>
  </si>
  <si>
    <t>Директор Дирекция АГСИ</t>
  </si>
  <si>
    <t>Чл. 44, ал.7в. от Наредба за определянето и администрирането на местните такси и цени на услуги на територията на община Хасково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</si>
</sst>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лв.&quot;;[Red]\-#,##0\ &quot;лв.&quot;"/>
    <numFmt numFmtId="164" formatCode="#,##0.00\ &quot;лв.&quot;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1" xfId="0" applyFont="1" applyFill="1" applyBorder="1"/>
    <xf numFmtId="2" fontId="3" fillId="0" borderId="9" xfId="0" applyNumberFormat="1" applyFont="1" applyFill="1" applyBorder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0" xfId="0" applyFont="1" applyFill="1" applyBorder="1"/>
    <xf numFmtId="0" fontId="2" fillId="0" borderId="15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3" fillId="0" borderId="12" xfId="0" applyFont="1" applyFill="1" applyBorder="1"/>
    <xf numFmtId="1" fontId="2" fillId="0" borderId="1" xfId="0" applyNumberFormat="1" applyFont="1" applyFill="1" applyBorder="1" applyAlignment="1">
      <alignment horizontal="center"/>
    </xf>
    <xf numFmtId="1" fontId="2" fillId="0" borderId="2" xfId="0" applyNumberFormat="1" applyFont="1" applyFill="1" applyBorder="1"/>
    <xf numFmtId="1" fontId="2" fillId="0" borderId="13" xfId="0" applyNumberFormat="1" applyFont="1" applyFill="1" applyBorder="1"/>
    <xf numFmtId="1" fontId="2" fillId="0" borderId="1" xfId="0" applyNumberFormat="1" applyFont="1" applyFill="1" applyBorder="1"/>
    <xf numFmtId="0" fontId="3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/>
    <xf numFmtId="2" fontId="3" fillId="0" borderId="2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vertical="center"/>
    </xf>
    <xf numFmtId="6" fontId="1" fillId="0" borderId="9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0" borderId="1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wrapText="1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wrapText="1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6" fontId="1" fillId="0" borderId="0" xfId="0" applyNumberFormat="1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7"/>
  <sheetViews>
    <sheetView tabSelected="1" topLeftCell="A13" zoomScale="85" zoomScaleNormal="85" workbookViewId="0">
      <selection activeCell="A50" sqref="A50:D51"/>
    </sheetView>
  </sheetViews>
  <sheetFormatPr defaultRowHeight="15.75" x14ac:dyDescent="0.25"/>
  <cols>
    <col min="1" max="1" width="6.85546875" style="4" customWidth="1"/>
    <col min="2" max="2" width="9.140625" style="4"/>
    <col min="3" max="3" width="9.140625" style="4" customWidth="1"/>
    <col min="4" max="4" width="25.5703125" style="4" customWidth="1"/>
    <col min="5" max="5" width="11.7109375" style="4" customWidth="1"/>
    <col min="6" max="8" width="9.140625" style="4"/>
    <col min="9" max="9" width="34.140625" style="4" customWidth="1"/>
    <col min="10" max="10" width="12.5703125" style="5" bestFit="1" customWidth="1"/>
    <col min="11" max="16384" width="9.140625" style="4"/>
  </cols>
  <sheetData>
    <row r="3" spans="1:10" s="3" customFormat="1" ht="35.25" customHeight="1" x14ac:dyDescent="0.25">
      <c r="A3" s="89" t="s">
        <v>66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s="3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s="3" customFormat="1" ht="3.7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ht="30" customHeight="1" x14ac:dyDescent="0.25">
      <c r="A6" s="52" t="s">
        <v>72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ht="18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0" s="3" customFormat="1" ht="30" customHeight="1" x14ac:dyDescent="0.25">
      <c r="A8" s="53" t="s">
        <v>30</v>
      </c>
      <c r="B8" s="53"/>
      <c r="C8" s="53"/>
      <c r="D8" s="53"/>
      <c r="E8" s="53"/>
      <c r="F8" s="53"/>
      <c r="G8" s="53"/>
      <c r="H8" s="53"/>
      <c r="I8" s="53"/>
      <c r="J8" s="53"/>
    </row>
    <row r="10" spans="1:10" x14ac:dyDescent="0.25">
      <c r="A10" s="54" t="s">
        <v>0</v>
      </c>
      <c r="B10" s="56" t="s">
        <v>1</v>
      </c>
      <c r="C10" s="57"/>
      <c r="D10" s="58"/>
      <c r="E10" s="62" t="s">
        <v>16</v>
      </c>
      <c r="F10" s="56" t="s">
        <v>2</v>
      </c>
      <c r="G10" s="57"/>
      <c r="H10" s="57"/>
      <c r="I10" s="57"/>
      <c r="J10" s="58"/>
    </row>
    <row r="11" spans="1:10" x14ac:dyDescent="0.25">
      <c r="A11" s="55"/>
      <c r="B11" s="59"/>
      <c r="C11" s="60"/>
      <c r="D11" s="61"/>
      <c r="E11" s="63"/>
      <c r="F11" s="59"/>
      <c r="G11" s="60"/>
      <c r="H11" s="60"/>
      <c r="I11" s="60"/>
      <c r="J11" s="61"/>
    </row>
    <row r="12" spans="1:10" ht="15.75" customHeight="1" x14ac:dyDescent="0.25">
      <c r="A12" s="6">
        <v>1</v>
      </c>
      <c r="B12" s="64" t="s">
        <v>18</v>
      </c>
      <c r="C12" s="65"/>
      <c r="D12" s="66"/>
      <c r="E12" s="70">
        <f>(J12*(J13+J14)/60)</f>
        <v>25.036666666666669</v>
      </c>
      <c r="F12" s="72" t="s">
        <v>56</v>
      </c>
      <c r="G12" s="73"/>
      <c r="H12" s="73"/>
      <c r="I12" s="74"/>
      <c r="J12" s="2">
        <v>10.73</v>
      </c>
    </row>
    <row r="13" spans="1:10" ht="31.5" customHeight="1" x14ac:dyDescent="0.25">
      <c r="A13" s="8"/>
      <c r="B13" s="67"/>
      <c r="C13" s="68"/>
      <c r="D13" s="69"/>
      <c r="E13" s="71"/>
      <c r="F13" s="75" t="s">
        <v>65</v>
      </c>
      <c r="G13" s="73"/>
      <c r="H13" s="73"/>
      <c r="I13" s="74"/>
      <c r="J13" s="2">
        <v>120</v>
      </c>
    </row>
    <row r="14" spans="1:10" x14ac:dyDescent="0.25">
      <c r="A14" s="8"/>
      <c r="B14" s="67"/>
      <c r="C14" s="68"/>
      <c r="D14" s="69"/>
      <c r="E14" s="71"/>
      <c r="F14" s="72" t="s">
        <v>63</v>
      </c>
      <c r="G14" s="73"/>
      <c r="H14" s="73"/>
      <c r="I14" s="74"/>
      <c r="J14" s="2">
        <v>20</v>
      </c>
    </row>
    <row r="15" spans="1:10" x14ac:dyDescent="0.25">
      <c r="A15" s="8"/>
      <c r="B15" s="67"/>
      <c r="C15" s="68"/>
      <c r="D15" s="69"/>
      <c r="E15" s="71"/>
      <c r="J15" s="37"/>
    </row>
    <row r="16" spans="1:10" ht="20.25" customHeight="1" x14ac:dyDescent="0.25">
      <c r="A16" s="81">
        <v>2</v>
      </c>
      <c r="B16" s="64" t="s">
        <v>42</v>
      </c>
      <c r="C16" s="65"/>
      <c r="D16" s="66"/>
      <c r="E16" s="70">
        <f>J16*J17/60</f>
        <v>3.0666666666666669</v>
      </c>
      <c r="F16" s="72" t="s">
        <v>57</v>
      </c>
      <c r="G16" s="73"/>
      <c r="H16" s="73"/>
      <c r="I16" s="74"/>
      <c r="J16" s="37">
        <v>18.399999999999999</v>
      </c>
    </row>
    <row r="17" spans="1:10" ht="45" customHeight="1" x14ac:dyDescent="0.25">
      <c r="A17" s="55"/>
      <c r="B17" s="82"/>
      <c r="C17" s="83"/>
      <c r="D17" s="84"/>
      <c r="E17" s="85"/>
      <c r="F17" s="86" t="s">
        <v>31</v>
      </c>
      <c r="G17" s="87"/>
      <c r="H17" s="87"/>
      <c r="I17" s="88"/>
      <c r="J17" s="39">
        <v>10</v>
      </c>
    </row>
    <row r="18" spans="1:10" x14ac:dyDescent="0.25">
      <c r="A18" s="12">
        <v>3</v>
      </c>
      <c r="B18" s="9" t="s">
        <v>19</v>
      </c>
      <c r="C18" s="10"/>
      <c r="D18" s="18"/>
      <c r="E18" s="70">
        <f>D19*(J18+J19)+D20*J20+D21*J21</f>
        <v>0.72</v>
      </c>
      <c r="F18" s="72" t="s">
        <v>11</v>
      </c>
      <c r="G18" s="73"/>
      <c r="H18" s="73"/>
      <c r="I18" s="74"/>
      <c r="J18" s="2">
        <v>0.02</v>
      </c>
    </row>
    <row r="19" spans="1:10" x14ac:dyDescent="0.25">
      <c r="A19" s="16"/>
      <c r="B19" s="9" t="s">
        <v>15</v>
      </c>
      <c r="C19" s="10"/>
      <c r="D19" s="17">
        <v>18</v>
      </c>
      <c r="E19" s="71"/>
      <c r="F19" s="72" t="s">
        <v>12</v>
      </c>
      <c r="G19" s="73"/>
      <c r="H19" s="73"/>
      <c r="I19" s="74"/>
      <c r="J19" s="2">
        <v>0.02</v>
      </c>
    </row>
    <row r="20" spans="1:10" x14ac:dyDescent="0.25">
      <c r="A20" s="16"/>
      <c r="B20" s="9"/>
      <c r="C20" s="10"/>
      <c r="D20" s="50"/>
      <c r="E20" s="76"/>
      <c r="F20" s="78"/>
      <c r="G20" s="79"/>
      <c r="H20" s="79"/>
      <c r="I20" s="80"/>
      <c r="J20" s="2"/>
    </row>
    <row r="21" spans="1:10" x14ac:dyDescent="0.25">
      <c r="A21" s="19"/>
      <c r="B21" s="9"/>
      <c r="C21" s="10"/>
      <c r="D21" s="50"/>
      <c r="E21" s="77"/>
      <c r="F21" s="72"/>
      <c r="G21" s="73"/>
      <c r="H21" s="73"/>
      <c r="I21" s="74"/>
      <c r="J21" s="2">
        <v>0</v>
      </c>
    </row>
    <row r="22" spans="1:10" x14ac:dyDescent="0.25">
      <c r="A22" s="16">
        <v>4</v>
      </c>
      <c r="B22" s="64" t="s">
        <v>20</v>
      </c>
      <c r="C22" s="65"/>
      <c r="D22" s="66"/>
      <c r="E22" s="70">
        <f>J22/5/J24</f>
        <v>0.13235249042145594</v>
      </c>
      <c r="F22" s="64" t="s">
        <v>24</v>
      </c>
      <c r="G22" s="65"/>
      <c r="H22" s="65"/>
      <c r="I22" s="66"/>
      <c r="J22" s="2">
        <v>4318</v>
      </c>
    </row>
    <row r="23" spans="1:10" x14ac:dyDescent="0.25">
      <c r="A23" s="16"/>
      <c r="B23" s="82"/>
      <c r="C23" s="83"/>
      <c r="D23" s="84"/>
      <c r="E23" s="71"/>
      <c r="F23" s="82"/>
      <c r="G23" s="83"/>
      <c r="H23" s="83"/>
      <c r="I23" s="84"/>
      <c r="J23" s="2"/>
    </row>
    <row r="24" spans="1:10" x14ac:dyDescent="0.25">
      <c r="A24" s="16"/>
      <c r="B24" s="13"/>
      <c r="C24" s="14"/>
      <c r="D24" s="15"/>
      <c r="E24" s="85"/>
      <c r="F24" s="72" t="s">
        <v>58</v>
      </c>
      <c r="G24" s="73"/>
      <c r="H24" s="73"/>
      <c r="I24" s="74"/>
      <c r="J24" s="2">
        <v>6525</v>
      </c>
    </row>
    <row r="25" spans="1:10" x14ac:dyDescent="0.25">
      <c r="A25" s="6">
        <v>5</v>
      </c>
      <c r="B25" s="14" t="s">
        <v>22</v>
      </c>
      <c r="C25" s="14"/>
      <c r="D25" s="14"/>
      <c r="E25" s="70">
        <f>J25/J26</f>
        <v>1.2507487720138972</v>
      </c>
      <c r="F25" s="72" t="s">
        <v>21</v>
      </c>
      <c r="G25" s="73"/>
      <c r="H25" s="73"/>
      <c r="I25" s="74"/>
      <c r="J25" s="2">
        <v>52200</v>
      </c>
    </row>
    <row r="26" spans="1:10" x14ac:dyDescent="0.25">
      <c r="A26" s="20"/>
      <c r="B26" s="14"/>
      <c r="C26" s="14"/>
      <c r="D26" s="14"/>
      <c r="E26" s="85"/>
      <c r="F26" s="72" t="s">
        <v>62</v>
      </c>
      <c r="G26" s="73"/>
      <c r="H26" s="73"/>
      <c r="I26" s="74"/>
      <c r="J26" s="2">
        <v>41735</v>
      </c>
    </row>
    <row r="27" spans="1:10" s="3" customFormat="1" x14ac:dyDescent="0.25">
      <c r="A27" s="21"/>
      <c r="B27" s="22" t="s">
        <v>3</v>
      </c>
      <c r="C27" s="23"/>
      <c r="D27" s="24"/>
      <c r="E27" s="36">
        <f>SUM(E12,E16,E18,E22,E25)</f>
        <v>30.206434595768688</v>
      </c>
      <c r="F27" s="22"/>
      <c r="G27" s="23"/>
      <c r="H27" s="23"/>
      <c r="I27" s="23"/>
      <c r="J27" s="25"/>
    </row>
    <row r="29" spans="1:10" s="3" customFormat="1" ht="31.5" customHeight="1" x14ac:dyDescent="0.25">
      <c r="A29" s="53" t="s">
        <v>29</v>
      </c>
      <c r="B29" s="53"/>
      <c r="C29" s="53"/>
      <c r="D29" s="53"/>
      <c r="E29" s="53"/>
      <c r="F29" s="53"/>
      <c r="G29" s="53"/>
      <c r="H29" s="53"/>
      <c r="I29" s="53"/>
      <c r="J29" s="53"/>
    </row>
    <row r="31" spans="1:10" x14ac:dyDescent="0.25">
      <c r="A31" s="54" t="s">
        <v>0</v>
      </c>
      <c r="B31" s="56" t="s">
        <v>1</v>
      </c>
      <c r="C31" s="57"/>
      <c r="D31" s="58"/>
      <c r="E31" s="62" t="s">
        <v>16</v>
      </c>
      <c r="F31" s="56" t="s">
        <v>2</v>
      </c>
      <c r="G31" s="57"/>
      <c r="H31" s="57"/>
      <c r="I31" s="57"/>
      <c r="J31" s="58"/>
    </row>
    <row r="32" spans="1:10" x14ac:dyDescent="0.25">
      <c r="A32" s="55"/>
      <c r="B32" s="59"/>
      <c r="C32" s="60"/>
      <c r="D32" s="61"/>
      <c r="E32" s="63"/>
      <c r="F32" s="59"/>
      <c r="G32" s="60"/>
      <c r="H32" s="60"/>
      <c r="I32" s="60"/>
      <c r="J32" s="61"/>
    </row>
    <row r="33" spans="1:10" x14ac:dyDescent="0.25">
      <c r="A33" s="26">
        <v>1</v>
      </c>
      <c r="B33" s="64" t="s">
        <v>27</v>
      </c>
      <c r="C33" s="65"/>
      <c r="D33" s="66"/>
      <c r="E33" s="70">
        <f>J33/J34</f>
        <v>7.662835249042145E-2</v>
      </c>
      <c r="F33" s="72" t="s">
        <v>4</v>
      </c>
      <c r="G33" s="73"/>
      <c r="H33" s="73"/>
      <c r="I33" s="74"/>
      <c r="J33" s="2">
        <v>500</v>
      </c>
    </row>
    <row r="34" spans="1:10" ht="30.75" customHeight="1" x14ac:dyDescent="0.25">
      <c r="A34" s="27"/>
      <c r="B34" s="82"/>
      <c r="C34" s="83"/>
      <c r="D34" s="84"/>
      <c r="E34" s="85"/>
      <c r="F34" s="86" t="s">
        <v>60</v>
      </c>
      <c r="G34" s="87"/>
      <c r="H34" s="87"/>
      <c r="I34" s="88"/>
      <c r="J34" s="33">
        <v>6525</v>
      </c>
    </row>
    <row r="35" spans="1:10" x14ac:dyDescent="0.25">
      <c r="A35" s="26">
        <v>2</v>
      </c>
      <c r="B35" s="64" t="s">
        <v>28</v>
      </c>
      <c r="C35" s="65"/>
      <c r="D35" s="66"/>
      <c r="E35" s="70">
        <f>J35/J36</f>
        <v>0</v>
      </c>
      <c r="F35" s="72" t="s">
        <v>13</v>
      </c>
      <c r="G35" s="73"/>
      <c r="H35" s="73"/>
      <c r="I35" s="74"/>
      <c r="J35" s="2">
        <v>0</v>
      </c>
    </row>
    <row r="36" spans="1:10" x14ac:dyDescent="0.25">
      <c r="A36" s="28"/>
      <c r="B36" s="82"/>
      <c r="C36" s="83"/>
      <c r="D36" s="84"/>
      <c r="E36" s="85"/>
      <c r="F36" s="72" t="s">
        <v>58</v>
      </c>
      <c r="G36" s="73"/>
      <c r="H36" s="73"/>
      <c r="I36" s="74"/>
      <c r="J36" s="2">
        <v>6525</v>
      </c>
    </row>
    <row r="37" spans="1:10" x14ac:dyDescent="0.25">
      <c r="A37" s="29"/>
      <c r="B37" s="64" t="s">
        <v>23</v>
      </c>
      <c r="C37" s="65"/>
      <c r="D37" s="66"/>
      <c r="E37" s="70">
        <f>(J40/J37)*(J38/J39)</f>
        <v>0.21948736895918175</v>
      </c>
      <c r="F37" s="72" t="s">
        <v>61</v>
      </c>
      <c r="G37" s="73"/>
      <c r="H37" s="73"/>
      <c r="I37" s="74"/>
      <c r="J37" s="2">
        <v>41735</v>
      </c>
    </row>
    <row r="38" spans="1:10" x14ac:dyDescent="0.25">
      <c r="A38" s="28"/>
      <c r="B38" s="67"/>
      <c r="C38" s="68"/>
      <c r="D38" s="69"/>
      <c r="E38" s="71"/>
      <c r="F38" s="72" t="s">
        <v>59</v>
      </c>
      <c r="G38" s="73"/>
      <c r="H38" s="73"/>
      <c r="I38" s="74"/>
      <c r="J38" s="2">
        <v>40</v>
      </c>
    </row>
    <row r="39" spans="1:10" x14ac:dyDescent="0.25">
      <c r="A39" s="28"/>
      <c r="B39" s="9"/>
      <c r="C39" s="10"/>
      <c r="D39" s="11"/>
      <c r="E39" s="71"/>
      <c r="F39" s="72" t="s">
        <v>46</v>
      </c>
      <c r="G39" s="73"/>
      <c r="H39" s="73"/>
      <c r="I39" s="74"/>
      <c r="J39" s="2">
        <v>262</v>
      </c>
    </row>
    <row r="40" spans="1:10" x14ac:dyDescent="0.25">
      <c r="A40" s="28"/>
      <c r="B40" s="9"/>
      <c r="C40" s="10"/>
      <c r="D40" s="11"/>
      <c r="E40" s="85"/>
      <c r="F40" s="72" t="s">
        <v>51</v>
      </c>
      <c r="G40" s="73"/>
      <c r="H40" s="73"/>
      <c r="I40" s="74"/>
      <c r="J40" s="2">
        <v>60000</v>
      </c>
    </row>
    <row r="41" spans="1:10" x14ac:dyDescent="0.25">
      <c r="A41" s="31"/>
      <c r="B41" s="22" t="s">
        <v>5</v>
      </c>
      <c r="C41" s="1"/>
      <c r="D41" s="7"/>
      <c r="E41" s="35">
        <f>SUM(E33:E40)</f>
        <v>0.29611572144960319</v>
      </c>
      <c r="F41" s="13"/>
      <c r="G41" s="14"/>
      <c r="H41" s="14"/>
      <c r="I41" s="14"/>
      <c r="J41" s="30"/>
    </row>
    <row r="44" spans="1:10" s="3" customFormat="1" ht="44.25" customHeight="1" x14ac:dyDescent="0.25">
      <c r="B44" s="89" t="s">
        <v>67</v>
      </c>
      <c r="C44" s="89"/>
      <c r="D44" s="89"/>
      <c r="E44" s="89"/>
      <c r="F44" s="89"/>
      <c r="G44" s="89"/>
      <c r="H44" s="89"/>
      <c r="I44" s="89"/>
      <c r="J44" s="5"/>
    </row>
    <row r="46" spans="1:10" x14ac:dyDescent="0.25">
      <c r="A46" s="31" t="s">
        <v>6</v>
      </c>
      <c r="B46" s="31" t="s">
        <v>7</v>
      </c>
      <c r="C46" s="31"/>
      <c r="D46" s="34">
        <f>E27</f>
        <v>30.206434595768688</v>
      </c>
    </row>
    <row r="47" spans="1:10" x14ac:dyDescent="0.25">
      <c r="A47" s="31" t="s">
        <v>8</v>
      </c>
      <c r="B47" s="31" t="s">
        <v>9</v>
      </c>
      <c r="C47" s="31"/>
      <c r="D47" s="34">
        <f>E41</f>
        <v>0.29611572144960319</v>
      </c>
    </row>
    <row r="48" spans="1:10" s="3" customFormat="1" x14ac:dyDescent="0.25">
      <c r="A48" s="32"/>
      <c r="B48" s="32" t="s">
        <v>10</v>
      </c>
      <c r="C48" s="32"/>
      <c r="D48" s="35">
        <f>SUM(D46:D47)</f>
        <v>30.50255031721829</v>
      </c>
      <c r="J48" s="5"/>
    </row>
    <row r="50" spans="1:10" s="3" customFormat="1" x14ac:dyDescent="0.25">
      <c r="A50" s="95"/>
      <c r="B50" s="95"/>
      <c r="C50" s="95"/>
      <c r="D50" s="96"/>
      <c r="J50" s="5"/>
    </row>
    <row r="51" spans="1:10" x14ac:dyDescent="0.25">
      <c r="A51" s="95"/>
      <c r="B51" s="95"/>
      <c r="C51" s="95"/>
      <c r="D51" s="96"/>
    </row>
    <row r="52" spans="1:10" x14ac:dyDescent="0.25">
      <c r="I52" s="4" t="s">
        <v>69</v>
      </c>
    </row>
    <row r="53" spans="1:10" x14ac:dyDescent="0.25">
      <c r="I53" s="4" t="s">
        <v>70</v>
      </c>
    </row>
    <row r="54" spans="1:10" x14ac:dyDescent="0.25">
      <c r="I54" s="41" t="s">
        <v>71</v>
      </c>
    </row>
    <row r="55" spans="1:10" x14ac:dyDescent="0.25">
      <c r="I55" s="4" t="s">
        <v>55</v>
      </c>
    </row>
    <row r="56" spans="1:10" x14ac:dyDescent="0.25">
      <c r="I56" s="4" t="s">
        <v>68</v>
      </c>
    </row>
    <row r="57" spans="1:10" s="41" customFormat="1" x14ac:dyDescent="0.25">
      <c r="I57" s="41" t="s">
        <v>64</v>
      </c>
      <c r="J57" s="42"/>
    </row>
  </sheetData>
  <mergeCells count="52">
    <mergeCell ref="B44:I44"/>
    <mergeCell ref="A50:C50"/>
    <mergeCell ref="A51:C51"/>
    <mergeCell ref="B35:D36"/>
    <mergeCell ref="E35:E36"/>
    <mergeCell ref="F35:I35"/>
    <mergeCell ref="F36:I36"/>
    <mergeCell ref="B37:D38"/>
    <mergeCell ref="E37:E40"/>
    <mergeCell ref="F37:I37"/>
    <mergeCell ref="F38:I38"/>
    <mergeCell ref="F39:I39"/>
    <mergeCell ref="F40:I40"/>
    <mergeCell ref="B33:D34"/>
    <mergeCell ref="E33:E34"/>
    <mergeCell ref="F33:I33"/>
    <mergeCell ref="F34:I34"/>
    <mergeCell ref="B22:D23"/>
    <mergeCell ref="E22:E24"/>
    <mergeCell ref="F22:I23"/>
    <mergeCell ref="F24:I24"/>
    <mergeCell ref="E25:E26"/>
    <mergeCell ref="F25:I25"/>
    <mergeCell ref="F26:I26"/>
    <mergeCell ref="A29:J29"/>
    <mergeCell ref="A31:A32"/>
    <mergeCell ref="B31:D32"/>
    <mergeCell ref="E31:E32"/>
    <mergeCell ref="F31:J32"/>
    <mergeCell ref="A16:A17"/>
    <mergeCell ref="B16:D17"/>
    <mergeCell ref="E16:E17"/>
    <mergeCell ref="F16:I16"/>
    <mergeCell ref="F17:I17"/>
    <mergeCell ref="E18:E21"/>
    <mergeCell ref="F18:I18"/>
    <mergeCell ref="F19:I19"/>
    <mergeCell ref="F20:I20"/>
    <mergeCell ref="F21:I21"/>
    <mergeCell ref="B12:D15"/>
    <mergeCell ref="E12:E15"/>
    <mergeCell ref="F12:I12"/>
    <mergeCell ref="F13:I13"/>
    <mergeCell ref="F14:I14"/>
    <mergeCell ref="A3:J3"/>
    <mergeCell ref="A4:J4"/>
    <mergeCell ref="A6:J6"/>
    <mergeCell ref="A8:J8"/>
    <mergeCell ref="A10:A11"/>
    <mergeCell ref="B10:D11"/>
    <mergeCell ref="E10:E11"/>
    <mergeCell ref="F10:J1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9"/>
  <sheetViews>
    <sheetView workbookViewId="0">
      <selection activeCell="D58" sqref="D58"/>
    </sheetView>
  </sheetViews>
  <sheetFormatPr defaultRowHeight="15.75" x14ac:dyDescent="0.25"/>
  <cols>
    <col min="1" max="1" width="6.85546875" style="4" customWidth="1"/>
    <col min="2" max="2" width="9.140625" style="4"/>
    <col min="3" max="3" width="9.140625" style="4" customWidth="1"/>
    <col min="4" max="4" width="25.5703125" style="4" customWidth="1"/>
    <col min="5" max="5" width="11.7109375" style="4" customWidth="1"/>
    <col min="6" max="8" width="9.140625" style="4"/>
    <col min="9" max="9" width="34.140625" style="4" customWidth="1"/>
    <col min="10" max="10" width="12.5703125" style="5" bestFit="1" customWidth="1"/>
    <col min="11" max="16384" width="9.140625" style="4"/>
  </cols>
  <sheetData>
    <row r="3" spans="1:10" s="3" customFormat="1" ht="28.5" customHeight="1" x14ac:dyDescent="0.25">
      <c r="A3" s="89" t="s">
        <v>54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s="3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s="3" customFormat="1" ht="6.7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0" ht="30" customHeight="1" x14ac:dyDescent="0.25">
      <c r="A6" s="52" t="s">
        <v>41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ht="1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s="3" customFormat="1" ht="30" customHeight="1" x14ac:dyDescent="0.25">
      <c r="A8" s="53" t="s">
        <v>30</v>
      </c>
      <c r="B8" s="53"/>
      <c r="C8" s="53"/>
      <c r="D8" s="53"/>
      <c r="E8" s="53"/>
      <c r="F8" s="53"/>
      <c r="G8" s="53"/>
      <c r="H8" s="53"/>
      <c r="I8" s="53"/>
      <c r="J8" s="53"/>
    </row>
    <row r="10" spans="1:10" x14ac:dyDescent="0.25">
      <c r="A10" s="54" t="s">
        <v>0</v>
      </c>
      <c r="B10" s="56" t="s">
        <v>1</v>
      </c>
      <c r="C10" s="57"/>
      <c r="D10" s="58"/>
      <c r="E10" s="62" t="s">
        <v>16</v>
      </c>
      <c r="F10" s="56" t="s">
        <v>2</v>
      </c>
      <c r="G10" s="57"/>
      <c r="H10" s="57"/>
      <c r="I10" s="57"/>
      <c r="J10" s="58"/>
    </row>
    <row r="11" spans="1:10" x14ac:dyDescent="0.25">
      <c r="A11" s="55"/>
      <c r="B11" s="59"/>
      <c r="C11" s="60"/>
      <c r="D11" s="61"/>
      <c r="E11" s="63"/>
      <c r="F11" s="59"/>
      <c r="G11" s="60"/>
      <c r="H11" s="60"/>
      <c r="I11" s="60"/>
      <c r="J11" s="61"/>
    </row>
    <row r="12" spans="1:10" x14ac:dyDescent="0.25">
      <c r="A12" s="6">
        <v>1</v>
      </c>
      <c r="B12" s="64" t="s">
        <v>18</v>
      </c>
      <c r="C12" s="65"/>
      <c r="D12" s="66"/>
      <c r="E12" s="70">
        <f>(J12*J15/60)+(J13*J16/60)+(J14*J17/60)</f>
        <v>2.121666666666667</v>
      </c>
      <c r="F12" s="72" t="s">
        <v>36</v>
      </c>
      <c r="G12" s="73"/>
      <c r="H12" s="73"/>
      <c r="I12" s="74"/>
      <c r="J12" s="2">
        <v>6.46</v>
      </c>
    </row>
    <row r="13" spans="1:10" ht="31.5" customHeight="1" x14ac:dyDescent="0.25">
      <c r="A13" s="8"/>
      <c r="B13" s="67"/>
      <c r="C13" s="68"/>
      <c r="D13" s="69"/>
      <c r="E13" s="71"/>
      <c r="F13" s="75" t="s">
        <v>37</v>
      </c>
      <c r="G13" s="93"/>
      <c r="H13" s="93"/>
      <c r="I13" s="94"/>
      <c r="J13" s="2">
        <v>6.73</v>
      </c>
    </row>
    <row r="14" spans="1:10" x14ac:dyDescent="0.25">
      <c r="A14" s="8"/>
      <c r="B14" s="67"/>
      <c r="C14" s="68"/>
      <c r="D14" s="69"/>
      <c r="E14" s="71"/>
      <c r="F14" s="72" t="s">
        <v>38</v>
      </c>
      <c r="G14" s="73"/>
      <c r="H14" s="73"/>
      <c r="I14" s="74"/>
      <c r="J14" s="2">
        <v>5.81</v>
      </c>
    </row>
    <row r="15" spans="1:10" x14ac:dyDescent="0.25">
      <c r="A15" s="8"/>
      <c r="B15" s="67"/>
      <c r="C15" s="68"/>
      <c r="D15" s="69"/>
      <c r="E15" s="71"/>
      <c r="F15" s="72" t="s">
        <v>34</v>
      </c>
      <c r="G15" s="73"/>
      <c r="H15" s="73"/>
      <c r="I15" s="74"/>
      <c r="J15" s="37">
        <v>10</v>
      </c>
    </row>
    <row r="16" spans="1:10" ht="32.25" customHeight="1" x14ac:dyDescent="0.25">
      <c r="A16" s="8"/>
      <c r="B16" s="43"/>
      <c r="C16" s="44"/>
      <c r="D16" s="45"/>
      <c r="E16" s="71"/>
      <c r="F16" s="75" t="s">
        <v>35</v>
      </c>
      <c r="G16" s="93"/>
      <c r="H16" s="93"/>
      <c r="I16" s="94"/>
      <c r="J16" s="38">
        <v>5</v>
      </c>
    </row>
    <row r="17" spans="1:10" ht="28.5" customHeight="1" x14ac:dyDescent="0.25">
      <c r="A17" s="8"/>
      <c r="B17" s="9"/>
      <c r="C17" s="10"/>
      <c r="D17" s="11"/>
      <c r="E17" s="85"/>
      <c r="F17" s="75" t="s">
        <v>39</v>
      </c>
      <c r="G17" s="93"/>
      <c r="H17" s="93"/>
      <c r="I17" s="94"/>
      <c r="J17" s="38">
        <v>5</v>
      </c>
    </row>
    <row r="18" spans="1:10" ht="20.25" customHeight="1" x14ac:dyDescent="0.25">
      <c r="A18" s="81">
        <v>2</v>
      </c>
      <c r="B18" s="64" t="s">
        <v>42</v>
      </c>
      <c r="C18" s="65"/>
      <c r="D18" s="66"/>
      <c r="E18" s="70">
        <f>J18*J19/60</f>
        <v>1.3391666666666666</v>
      </c>
      <c r="F18" s="72" t="s">
        <v>25</v>
      </c>
      <c r="G18" s="73"/>
      <c r="H18" s="73"/>
      <c r="I18" s="74"/>
      <c r="J18" s="37">
        <v>16.07</v>
      </c>
    </row>
    <row r="19" spans="1:10" ht="45" customHeight="1" x14ac:dyDescent="0.25">
      <c r="A19" s="55"/>
      <c r="B19" s="82"/>
      <c r="C19" s="83"/>
      <c r="D19" s="84"/>
      <c r="E19" s="85"/>
      <c r="F19" s="86" t="s">
        <v>31</v>
      </c>
      <c r="G19" s="87"/>
      <c r="H19" s="87"/>
      <c r="I19" s="88"/>
      <c r="J19" s="39">
        <v>5</v>
      </c>
    </row>
    <row r="20" spans="1:10" x14ac:dyDescent="0.25">
      <c r="A20" s="12">
        <v>3</v>
      </c>
      <c r="B20" s="9" t="s">
        <v>19</v>
      </c>
      <c r="C20" s="10"/>
      <c r="D20" s="18"/>
      <c r="E20" s="70">
        <f>D21*(J20+J21)+D22*J22+D23*J23</f>
        <v>4.8750000000000009</v>
      </c>
      <c r="F20" s="72" t="s">
        <v>11</v>
      </c>
      <c r="G20" s="73"/>
      <c r="H20" s="73"/>
      <c r="I20" s="74"/>
      <c r="J20" s="2">
        <v>1.4999999999999999E-2</v>
      </c>
    </row>
    <row r="21" spans="1:10" x14ac:dyDescent="0.25">
      <c r="A21" s="16"/>
      <c r="B21" s="9" t="s">
        <v>15</v>
      </c>
      <c r="C21" s="10"/>
      <c r="D21" s="17">
        <v>3</v>
      </c>
      <c r="E21" s="71"/>
      <c r="F21" s="72" t="s">
        <v>12</v>
      </c>
      <c r="G21" s="73"/>
      <c r="H21" s="73"/>
      <c r="I21" s="74"/>
      <c r="J21" s="2">
        <v>0.01</v>
      </c>
    </row>
    <row r="22" spans="1:10" x14ac:dyDescent="0.25">
      <c r="A22" s="16"/>
      <c r="B22" s="9" t="s">
        <v>52</v>
      </c>
      <c r="C22" s="10"/>
      <c r="D22" s="17">
        <v>3</v>
      </c>
      <c r="E22" s="71"/>
      <c r="F22" s="72" t="s">
        <v>53</v>
      </c>
      <c r="G22" s="73"/>
      <c r="H22" s="73"/>
      <c r="I22" s="74"/>
      <c r="J22" s="2">
        <v>1.6</v>
      </c>
    </row>
    <row r="23" spans="1:10" x14ac:dyDescent="0.25">
      <c r="A23" s="19"/>
      <c r="B23" s="13" t="s">
        <v>14</v>
      </c>
      <c r="C23" s="14"/>
      <c r="D23" s="17">
        <v>0</v>
      </c>
      <c r="E23" s="85"/>
      <c r="F23" s="72" t="s">
        <v>17</v>
      </c>
      <c r="G23" s="73"/>
      <c r="H23" s="73"/>
      <c r="I23" s="74"/>
      <c r="J23" s="2">
        <v>0</v>
      </c>
    </row>
    <row r="24" spans="1:10" x14ac:dyDescent="0.25">
      <c r="A24" s="16">
        <v>4</v>
      </c>
      <c r="B24" s="64" t="s">
        <v>20</v>
      </c>
      <c r="C24" s="65"/>
      <c r="D24" s="66"/>
      <c r="E24" s="70">
        <f>J24/5/J26</f>
        <v>3.5575757575757572</v>
      </c>
      <c r="F24" s="64" t="s">
        <v>24</v>
      </c>
      <c r="G24" s="65"/>
      <c r="H24" s="65"/>
      <c r="I24" s="66"/>
      <c r="J24" s="2">
        <v>16436</v>
      </c>
    </row>
    <row r="25" spans="1:10" x14ac:dyDescent="0.25">
      <c r="A25" s="16"/>
      <c r="B25" s="67"/>
      <c r="C25" s="68"/>
      <c r="D25" s="69"/>
      <c r="E25" s="71"/>
      <c r="F25" s="82"/>
      <c r="G25" s="83"/>
      <c r="H25" s="83"/>
      <c r="I25" s="84"/>
      <c r="J25" s="2"/>
    </row>
    <row r="26" spans="1:10" x14ac:dyDescent="0.25">
      <c r="A26" s="16"/>
      <c r="B26" s="13"/>
      <c r="C26" s="14"/>
      <c r="D26" s="15"/>
      <c r="E26" s="85"/>
      <c r="F26" s="72" t="s">
        <v>44</v>
      </c>
      <c r="G26" s="73"/>
      <c r="H26" s="73"/>
      <c r="I26" s="74"/>
      <c r="J26" s="2">
        <v>924</v>
      </c>
    </row>
    <row r="27" spans="1:10" x14ac:dyDescent="0.25">
      <c r="A27" s="6">
        <v>5</v>
      </c>
      <c r="B27" s="14" t="s">
        <v>22</v>
      </c>
      <c r="C27" s="14"/>
      <c r="D27" s="14"/>
      <c r="E27" s="70">
        <f>J27/J28</f>
        <v>0.83120081580820815</v>
      </c>
      <c r="F27" s="72" t="s">
        <v>21</v>
      </c>
      <c r="G27" s="73"/>
      <c r="H27" s="73"/>
      <c r="I27" s="74"/>
      <c r="J27" s="2">
        <v>43200</v>
      </c>
    </row>
    <row r="28" spans="1:10" x14ac:dyDescent="0.25">
      <c r="A28" s="20"/>
      <c r="B28" s="14"/>
      <c r="C28" s="14"/>
      <c r="D28" s="14"/>
      <c r="E28" s="85"/>
      <c r="F28" s="72" t="s">
        <v>40</v>
      </c>
      <c r="G28" s="73"/>
      <c r="H28" s="73"/>
      <c r="I28" s="74"/>
      <c r="J28" s="2">
        <v>51973</v>
      </c>
    </row>
    <row r="29" spans="1:10" s="3" customFormat="1" x14ac:dyDescent="0.25">
      <c r="A29" s="21"/>
      <c r="B29" s="22" t="s">
        <v>3</v>
      </c>
      <c r="C29" s="23"/>
      <c r="D29" s="24"/>
      <c r="E29" s="36">
        <f>SUM(E12,E18,E20,E24,E27)</f>
        <v>12.724609906717298</v>
      </c>
      <c r="F29" s="22"/>
      <c r="G29" s="23"/>
      <c r="H29" s="23"/>
      <c r="I29" s="23"/>
      <c r="J29" s="25"/>
    </row>
    <row r="31" spans="1:10" s="3" customFormat="1" ht="31.5" customHeight="1" x14ac:dyDescent="0.25">
      <c r="A31" s="53" t="s">
        <v>29</v>
      </c>
      <c r="B31" s="53"/>
      <c r="C31" s="53"/>
      <c r="D31" s="53"/>
      <c r="E31" s="53"/>
      <c r="F31" s="53"/>
      <c r="G31" s="53"/>
      <c r="H31" s="53"/>
      <c r="I31" s="53"/>
      <c r="J31" s="53"/>
    </row>
    <row r="33" spans="1:10" x14ac:dyDescent="0.25">
      <c r="A33" s="54" t="s">
        <v>0</v>
      </c>
      <c r="B33" s="56" t="s">
        <v>1</v>
      </c>
      <c r="C33" s="57"/>
      <c r="D33" s="58"/>
      <c r="E33" s="62" t="s">
        <v>16</v>
      </c>
      <c r="F33" s="56" t="s">
        <v>2</v>
      </c>
      <c r="G33" s="57"/>
      <c r="H33" s="57"/>
      <c r="I33" s="57"/>
      <c r="J33" s="58"/>
    </row>
    <row r="34" spans="1:10" x14ac:dyDescent="0.25">
      <c r="A34" s="55"/>
      <c r="B34" s="59"/>
      <c r="C34" s="60"/>
      <c r="D34" s="61"/>
      <c r="E34" s="63"/>
      <c r="F34" s="59"/>
      <c r="G34" s="60"/>
      <c r="H34" s="60"/>
      <c r="I34" s="60"/>
      <c r="J34" s="61"/>
    </row>
    <row r="35" spans="1:10" x14ac:dyDescent="0.25">
      <c r="A35" s="26">
        <v>1</v>
      </c>
      <c r="B35" s="64" t="s">
        <v>27</v>
      </c>
      <c r="C35" s="65"/>
      <c r="D35" s="66"/>
      <c r="E35" s="70">
        <f>J35/J36</f>
        <v>0</v>
      </c>
      <c r="F35" s="72" t="s">
        <v>4</v>
      </c>
      <c r="G35" s="73"/>
      <c r="H35" s="73"/>
      <c r="I35" s="74"/>
      <c r="J35" s="2">
        <v>0</v>
      </c>
    </row>
    <row r="36" spans="1:10" ht="30.75" customHeight="1" x14ac:dyDescent="0.25">
      <c r="A36" s="27"/>
      <c r="B36" s="82"/>
      <c r="C36" s="83"/>
      <c r="D36" s="84"/>
      <c r="E36" s="85"/>
      <c r="F36" s="86" t="s">
        <v>43</v>
      </c>
      <c r="G36" s="87"/>
      <c r="H36" s="87"/>
      <c r="I36" s="88"/>
      <c r="J36" s="33">
        <v>924</v>
      </c>
    </row>
    <row r="37" spans="1:10" x14ac:dyDescent="0.25">
      <c r="A37" s="26">
        <v>2</v>
      </c>
      <c r="B37" s="64" t="s">
        <v>28</v>
      </c>
      <c r="C37" s="65"/>
      <c r="D37" s="66"/>
      <c r="E37" s="70">
        <f>J37/J38</f>
        <v>0.44</v>
      </c>
      <c r="F37" s="72" t="s">
        <v>13</v>
      </c>
      <c r="G37" s="73"/>
      <c r="H37" s="73"/>
      <c r="I37" s="74"/>
      <c r="J37" s="2">
        <v>406.56</v>
      </c>
    </row>
    <row r="38" spans="1:10" x14ac:dyDescent="0.25">
      <c r="A38" s="28"/>
      <c r="B38" s="82"/>
      <c r="C38" s="83"/>
      <c r="D38" s="84"/>
      <c r="E38" s="85"/>
      <c r="F38" s="72" t="s">
        <v>44</v>
      </c>
      <c r="G38" s="73"/>
      <c r="H38" s="73"/>
      <c r="I38" s="74"/>
      <c r="J38" s="2">
        <v>924</v>
      </c>
    </row>
    <row r="39" spans="1:10" x14ac:dyDescent="0.25">
      <c r="A39" s="29"/>
      <c r="B39" s="64" t="s">
        <v>23</v>
      </c>
      <c r="C39" s="65"/>
      <c r="D39" s="66"/>
      <c r="E39" s="70">
        <f>(J42/J39)*(J40/J41)</f>
        <v>1.7707914400063567</v>
      </c>
      <c r="F39" s="72" t="s">
        <v>26</v>
      </c>
      <c r="G39" s="73"/>
      <c r="H39" s="73"/>
      <c r="I39" s="74"/>
      <c r="J39" s="2">
        <v>51973</v>
      </c>
    </row>
    <row r="40" spans="1:10" x14ac:dyDescent="0.25">
      <c r="A40" s="28"/>
      <c r="B40" s="67"/>
      <c r="C40" s="68"/>
      <c r="D40" s="69"/>
      <c r="E40" s="71"/>
      <c r="F40" s="72" t="s">
        <v>45</v>
      </c>
      <c r="G40" s="73"/>
      <c r="H40" s="73"/>
      <c r="I40" s="74"/>
      <c r="J40" s="2">
        <v>16</v>
      </c>
    </row>
    <row r="41" spans="1:10" x14ac:dyDescent="0.25">
      <c r="A41" s="28"/>
      <c r="B41" s="9"/>
      <c r="C41" s="10"/>
      <c r="D41" s="11"/>
      <c r="E41" s="71"/>
      <c r="F41" s="72" t="s">
        <v>46</v>
      </c>
      <c r="G41" s="73"/>
      <c r="H41" s="73"/>
      <c r="I41" s="74"/>
      <c r="J41" s="2">
        <v>262</v>
      </c>
    </row>
    <row r="42" spans="1:10" x14ac:dyDescent="0.25">
      <c r="A42" s="28"/>
      <c r="B42" s="9"/>
      <c r="C42" s="10"/>
      <c r="D42" s="11"/>
      <c r="E42" s="85"/>
      <c r="F42" s="72" t="s">
        <v>51</v>
      </c>
      <c r="G42" s="73"/>
      <c r="H42" s="73"/>
      <c r="I42" s="74"/>
      <c r="J42" s="2">
        <v>1507046</v>
      </c>
    </row>
    <row r="43" spans="1:10" x14ac:dyDescent="0.25">
      <c r="A43" s="31"/>
      <c r="B43" s="22" t="s">
        <v>5</v>
      </c>
      <c r="C43" s="1"/>
      <c r="D43" s="7"/>
      <c r="E43" s="35">
        <f>SUM(E35:E42)</f>
        <v>2.2107914400063566</v>
      </c>
      <c r="F43" s="13"/>
      <c r="G43" s="14"/>
      <c r="H43" s="14"/>
      <c r="I43" s="14"/>
      <c r="J43" s="30"/>
    </row>
    <row r="46" spans="1:10" s="3" customFormat="1" ht="44.25" customHeight="1" x14ac:dyDescent="0.25">
      <c r="B46" s="89" t="s">
        <v>50</v>
      </c>
      <c r="C46" s="89"/>
      <c r="D46" s="89"/>
      <c r="E46" s="89"/>
      <c r="F46" s="89"/>
      <c r="G46" s="89"/>
      <c r="H46" s="89"/>
      <c r="I46" s="89"/>
      <c r="J46" s="5"/>
    </row>
    <row r="48" spans="1:10" x14ac:dyDescent="0.25">
      <c r="A48" s="31" t="s">
        <v>6</v>
      </c>
      <c r="B48" s="31" t="s">
        <v>7</v>
      </c>
      <c r="C48" s="31"/>
      <c r="D48" s="34">
        <f>E29</f>
        <v>12.724609906717298</v>
      </c>
    </row>
    <row r="49" spans="1:10" x14ac:dyDescent="0.25">
      <c r="A49" s="31" t="s">
        <v>8</v>
      </c>
      <c r="B49" s="31" t="s">
        <v>9</v>
      </c>
      <c r="C49" s="31"/>
      <c r="D49" s="34">
        <f>E43</f>
        <v>2.2107914400063566</v>
      </c>
    </row>
    <row r="50" spans="1:10" s="3" customFormat="1" x14ac:dyDescent="0.25">
      <c r="A50" s="32"/>
      <c r="B50" s="32" t="s">
        <v>10</v>
      </c>
      <c r="C50" s="32"/>
      <c r="D50" s="35">
        <f>SUM(D48:D49)</f>
        <v>14.935401346723655</v>
      </c>
      <c r="J50" s="5"/>
    </row>
    <row r="52" spans="1:10" s="3" customFormat="1" x14ac:dyDescent="0.25">
      <c r="A52" s="90" t="s">
        <v>32</v>
      </c>
      <c r="B52" s="91"/>
      <c r="C52" s="92"/>
      <c r="D52" s="40">
        <v>15</v>
      </c>
      <c r="J52" s="5"/>
    </row>
    <row r="53" spans="1:10" x14ac:dyDescent="0.25">
      <c r="A53" s="90" t="s">
        <v>33</v>
      </c>
      <c r="B53" s="91"/>
      <c r="C53" s="92"/>
      <c r="D53" s="40">
        <v>30</v>
      </c>
    </row>
    <row r="55" spans="1:10" x14ac:dyDescent="0.25">
      <c r="A55" s="4" t="s">
        <v>47</v>
      </c>
    </row>
    <row r="57" spans="1:10" x14ac:dyDescent="0.25">
      <c r="I57" s="4" t="s">
        <v>55</v>
      </c>
    </row>
    <row r="58" spans="1:10" x14ac:dyDescent="0.25">
      <c r="I58" s="4" t="s">
        <v>49</v>
      </c>
    </row>
    <row r="59" spans="1:10" s="41" customFormat="1" x14ac:dyDescent="0.25">
      <c r="I59" s="41" t="s">
        <v>48</v>
      </c>
      <c r="J59" s="42"/>
    </row>
  </sheetData>
  <mergeCells count="55">
    <mergeCell ref="A52:C52"/>
    <mergeCell ref="A53:C53"/>
    <mergeCell ref="B37:D38"/>
    <mergeCell ref="E37:E38"/>
    <mergeCell ref="F37:I37"/>
    <mergeCell ref="F38:I38"/>
    <mergeCell ref="B39:D40"/>
    <mergeCell ref="E39:E42"/>
    <mergeCell ref="F39:I39"/>
    <mergeCell ref="F40:I40"/>
    <mergeCell ref="F41:I41"/>
    <mergeCell ref="F42:I42"/>
    <mergeCell ref="B46:I46"/>
    <mergeCell ref="B35:D36"/>
    <mergeCell ref="E35:E36"/>
    <mergeCell ref="F35:I35"/>
    <mergeCell ref="F36:I36"/>
    <mergeCell ref="B24:D25"/>
    <mergeCell ref="E24:E26"/>
    <mergeCell ref="F24:I25"/>
    <mergeCell ref="F26:I26"/>
    <mergeCell ref="E27:E28"/>
    <mergeCell ref="F27:I27"/>
    <mergeCell ref="F28:I28"/>
    <mergeCell ref="A31:J31"/>
    <mergeCell ref="A33:A34"/>
    <mergeCell ref="B33:D34"/>
    <mergeCell ref="E33:E34"/>
    <mergeCell ref="F33:J34"/>
    <mergeCell ref="A18:A19"/>
    <mergeCell ref="B18:D19"/>
    <mergeCell ref="E18:E19"/>
    <mergeCell ref="F18:I18"/>
    <mergeCell ref="F19:I19"/>
    <mergeCell ref="E20:E23"/>
    <mergeCell ref="F20:I20"/>
    <mergeCell ref="F21:I21"/>
    <mergeCell ref="F22:I22"/>
    <mergeCell ref="F23:I23"/>
    <mergeCell ref="B12:D15"/>
    <mergeCell ref="E12:E17"/>
    <mergeCell ref="F12:I12"/>
    <mergeCell ref="F13:I13"/>
    <mergeCell ref="F14:I14"/>
    <mergeCell ref="F15:I15"/>
    <mergeCell ref="F16:I16"/>
    <mergeCell ref="F17:I17"/>
    <mergeCell ref="A3:J3"/>
    <mergeCell ref="A4:J4"/>
    <mergeCell ref="A6:J6"/>
    <mergeCell ref="A8:J8"/>
    <mergeCell ref="A10:A11"/>
    <mergeCell ref="B10:D11"/>
    <mergeCell ref="E10:E11"/>
    <mergeCell ref="F10:J11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Удостоверение</vt:lpstr>
      <vt:lpstr>Вписване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Tony.Parichev</dc:creator>
  <cp:lastModifiedBy>user194</cp:lastModifiedBy>
  <cp:lastPrinted>2021-03-12T13:39:44Z</cp:lastPrinted>
  <dcterms:created xsi:type="dcterms:W3CDTF">2015-08-04T08:29:55Z</dcterms:created>
  <dcterms:modified xsi:type="dcterms:W3CDTF">2021-03-15T13:53:39Z</dcterms:modified>
</cp:coreProperties>
</file>